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Shared\GWN Dragon Boat\GWN Dragon Boat\- Sarasota\Race Schedule\"/>
    </mc:Choice>
  </mc:AlternateContent>
  <xr:revisionPtr revIDLastSave="0" documentId="8_{E7E8639E-8EC8-44A1-8EA3-06735E48CDBB}" xr6:coauthVersionLast="47" xr6:coauthVersionMax="47" xr10:uidLastSave="{00000000-0000-0000-0000-000000000000}"/>
  <bookViews>
    <workbookView xWindow="-108" yWindow="-108" windowWidth="23256" windowHeight="13176" tabRatio="781" activeTab="9" xr2:uid="{00000000-000D-0000-FFFF-FFFF00000000}"/>
  </bookViews>
  <sheets>
    <sheet name="500M" sheetId="1" r:id="rId1"/>
    <sheet name="200M &amp; 2K" sheetId="2" r:id="rId2"/>
    <sheet name="Teams" sheetId="6" r:id="rId3"/>
    <sheet name="Points" sheetId="7" r:id="rId4"/>
    <sheet name="500M PDF" sheetId="30" r:id="rId5"/>
    <sheet name="200M &amp; 2K PDF" sheetId="31" r:id="rId6"/>
    <sheet name="Points System" sheetId="8" r:id="rId7"/>
    <sheet name="Race Board" sheetId="32" r:id="rId8"/>
    <sheet name="Race Board 2K" sheetId="29" r:id="rId9"/>
    <sheet name="500M WEB" sheetId="33" r:id="rId10"/>
  </sheets>
  <definedNames>
    <definedName name="Ar" localSheetId="4">'500M PDF'!#REF!</definedName>
    <definedName name="Ar" localSheetId="9">'500M WEB'!#REF!</definedName>
    <definedName name="Ar" localSheetId="7">'Race Board'!#REF!</definedName>
    <definedName name="Ar">'500M'!#REF!</definedName>
    <definedName name="_xlnm.Print_Area" localSheetId="7">'Race Board'!$A$1:$F$135</definedName>
    <definedName name="_xlnm.Print_Area" localSheetId="8">'Race Board 2K'!$A$1:$H$26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6" i="33" l="1"/>
  <c r="H185" i="33"/>
  <c r="H184" i="33"/>
  <c r="H183" i="33"/>
  <c r="H182" i="33"/>
  <c r="H181" i="33"/>
  <c r="F186" i="33"/>
  <c r="E186" i="33"/>
  <c r="F185" i="33"/>
  <c r="E185" i="33"/>
  <c r="F184" i="33"/>
  <c r="E184" i="33"/>
  <c r="F183" i="33"/>
  <c r="E183" i="33"/>
  <c r="F182" i="33"/>
  <c r="E182" i="33"/>
  <c r="F181" i="33"/>
  <c r="E181" i="33"/>
  <c r="H178" i="33"/>
  <c r="H177" i="33"/>
  <c r="H176" i="33"/>
  <c r="H175" i="33"/>
  <c r="H174" i="33"/>
  <c r="H173" i="33"/>
  <c r="F178" i="33"/>
  <c r="E178" i="33"/>
  <c r="F177" i="33"/>
  <c r="E177" i="33"/>
  <c r="F176" i="33"/>
  <c r="E176" i="33"/>
  <c r="F175" i="33"/>
  <c r="E175" i="33"/>
  <c r="F174" i="33"/>
  <c r="E174" i="33"/>
  <c r="F173" i="33"/>
  <c r="E173" i="33"/>
  <c r="H170" i="33"/>
  <c r="H169" i="33"/>
  <c r="H168" i="33"/>
  <c r="H167" i="33"/>
  <c r="H166" i="33"/>
  <c r="F170" i="33"/>
  <c r="E170" i="33"/>
  <c r="F169" i="33"/>
  <c r="E169" i="33"/>
  <c r="F168" i="33"/>
  <c r="E168" i="33"/>
  <c r="F167" i="33"/>
  <c r="E167" i="33"/>
  <c r="F166" i="33"/>
  <c r="E166" i="33"/>
  <c r="H165" i="33"/>
  <c r="F165" i="33"/>
  <c r="E165" i="33"/>
  <c r="F144" i="33"/>
  <c r="E144" i="33"/>
  <c r="F143" i="33"/>
  <c r="E143" i="33"/>
  <c r="F142" i="33"/>
  <c r="E142" i="33"/>
  <c r="F141" i="33"/>
  <c r="E141" i="33"/>
  <c r="F140" i="33"/>
  <c r="E140" i="33"/>
  <c r="F139" i="33"/>
  <c r="E139" i="33"/>
  <c r="F159" i="33"/>
  <c r="E159" i="33"/>
  <c r="F158" i="33"/>
  <c r="E158" i="33"/>
  <c r="F157" i="33"/>
  <c r="E157" i="33"/>
  <c r="F156" i="33"/>
  <c r="E156" i="33"/>
  <c r="F152" i="33"/>
  <c r="E152" i="33"/>
  <c r="F151" i="33"/>
  <c r="E151" i="33"/>
  <c r="F150" i="33"/>
  <c r="E150" i="33"/>
  <c r="F149" i="33"/>
  <c r="E149" i="33"/>
  <c r="F148" i="33"/>
  <c r="E148" i="33"/>
  <c r="F147" i="33"/>
  <c r="E147" i="33"/>
  <c r="F135" i="33"/>
  <c r="E135" i="33"/>
  <c r="F134" i="33"/>
  <c r="E134" i="33"/>
  <c r="F133" i="33"/>
  <c r="E133" i="33"/>
  <c r="F132" i="33"/>
  <c r="E132" i="33"/>
  <c r="D152" i="33"/>
  <c r="D151" i="33"/>
  <c r="D150" i="33"/>
  <c r="D149" i="33"/>
  <c r="D148" i="33"/>
  <c r="D147" i="33"/>
  <c r="F127" i="33"/>
  <c r="E127" i="33"/>
  <c r="F126" i="33"/>
  <c r="E126" i="33"/>
  <c r="F125" i="33"/>
  <c r="E125" i="33"/>
  <c r="F124" i="33"/>
  <c r="E124" i="33"/>
  <c r="F120" i="33"/>
  <c r="E120" i="33"/>
  <c r="F119" i="33"/>
  <c r="E119" i="33"/>
  <c r="F118" i="33"/>
  <c r="E118" i="33"/>
  <c r="F117" i="33"/>
  <c r="E117" i="33"/>
  <c r="F116" i="33"/>
  <c r="E116" i="33"/>
  <c r="F115" i="33"/>
  <c r="E115" i="33"/>
  <c r="D186" i="33"/>
  <c r="D185" i="33"/>
  <c r="D184" i="33"/>
  <c r="D183" i="33"/>
  <c r="D182" i="33"/>
  <c r="D181" i="33"/>
  <c r="D178" i="33"/>
  <c r="D177" i="33"/>
  <c r="D176" i="33"/>
  <c r="D175" i="33"/>
  <c r="D174" i="33"/>
  <c r="D173" i="33"/>
  <c r="D170" i="33"/>
  <c r="D169" i="33"/>
  <c r="D168" i="33"/>
  <c r="D167" i="33"/>
  <c r="D166" i="33"/>
  <c r="D165" i="33"/>
  <c r="D158" i="33"/>
  <c r="D157" i="33"/>
  <c r="D156" i="33"/>
  <c r="D144" i="33"/>
  <c r="D143" i="33"/>
  <c r="D142" i="33"/>
  <c r="D141" i="33"/>
  <c r="D140" i="33"/>
  <c r="D139" i="33"/>
  <c r="D135" i="33"/>
  <c r="D134" i="33"/>
  <c r="D133" i="33"/>
  <c r="D132" i="33"/>
  <c r="F103" i="33"/>
  <c r="E103" i="33"/>
  <c r="F102" i="33"/>
  <c r="E102" i="33"/>
  <c r="F101" i="33"/>
  <c r="E101" i="33"/>
  <c r="F100" i="33"/>
  <c r="E100" i="33"/>
  <c r="D127" i="33"/>
  <c r="D126" i="33"/>
  <c r="D125" i="33"/>
  <c r="D124" i="33"/>
  <c r="A92" i="33"/>
  <c r="A91" i="33"/>
  <c r="F112" i="33"/>
  <c r="E112" i="33"/>
  <c r="F111" i="33"/>
  <c r="E111" i="33"/>
  <c r="F110" i="33"/>
  <c r="E110" i="33"/>
  <c r="F109" i="33"/>
  <c r="E109" i="33"/>
  <c r="F108" i="33"/>
  <c r="E108" i="33"/>
  <c r="F107" i="33"/>
  <c r="E107" i="33"/>
  <c r="F95" i="33"/>
  <c r="E95" i="33"/>
  <c r="F94" i="33"/>
  <c r="E94" i="33"/>
  <c r="F93" i="33"/>
  <c r="E93" i="33"/>
  <c r="F92" i="33"/>
  <c r="E92" i="33"/>
  <c r="F50" i="33"/>
  <c r="E50" i="33"/>
  <c r="F49" i="33"/>
  <c r="E49" i="33"/>
  <c r="F48" i="33"/>
  <c r="E48" i="33"/>
  <c r="F47" i="33"/>
  <c r="E47" i="33"/>
  <c r="F82" i="33"/>
  <c r="E82" i="33"/>
  <c r="F81" i="33"/>
  <c r="E81" i="33"/>
  <c r="F80" i="33"/>
  <c r="E80" i="33"/>
  <c r="F79" i="33"/>
  <c r="E79" i="33"/>
  <c r="F75" i="33"/>
  <c r="E75" i="33"/>
  <c r="F74" i="33"/>
  <c r="E74" i="33"/>
  <c r="F73" i="33"/>
  <c r="E73" i="33"/>
  <c r="F72" i="33"/>
  <c r="E72" i="33"/>
  <c r="F71" i="33"/>
  <c r="E71" i="33"/>
  <c r="F70" i="33"/>
  <c r="E70" i="33"/>
  <c r="F67" i="33"/>
  <c r="E67" i="33"/>
  <c r="F66" i="33"/>
  <c r="E66" i="33"/>
  <c r="F65" i="33"/>
  <c r="E65" i="33"/>
  <c r="F64" i="33"/>
  <c r="E64" i="33"/>
  <c r="F63" i="33"/>
  <c r="E63" i="33"/>
  <c r="F62" i="33"/>
  <c r="E62" i="33"/>
  <c r="F58" i="33"/>
  <c r="E58" i="33"/>
  <c r="F57" i="33"/>
  <c r="E57" i="33"/>
  <c r="F56" i="33"/>
  <c r="E56" i="33"/>
  <c r="F55" i="33"/>
  <c r="E55" i="33"/>
  <c r="D81" i="33"/>
  <c r="D80" i="33"/>
  <c r="D79" i="33"/>
  <c r="D75" i="33"/>
  <c r="D74" i="33"/>
  <c r="D73" i="33"/>
  <c r="D72" i="33"/>
  <c r="D71" i="33"/>
  <c r="D70" i="33"/>
  <c r="D67" i="33"/>
  <c r="D66" i="33"/>
  <c r="D65" i="33"/>
  <c r="D64" i="33"/>
  <c r="D63" i="33"/>
  <c r="D62" i="33"/>
  <c r="D58" i="33"/>
  <c r="D57" i="33"/>
  <c r="D56" i="33"/>
  <c r="D55" i="33"/>
  <c r="D48" i="33"/>
  <c r="D49" i="33"/>
  <c r="D50" i="33"/>
  <c r="D47" i="33"/>
  <c r="F42" i="33"/>
  <c r="E42" i="33"/>
  <c r="F41" i="33"/>
  <c r="E41" i="33"/>
  <c r="F40" i="33"/>
  <c r="E40" i="33"/>
  <c r="F39" i="33"/>
  <c r="E39" i="33"/>
  <c r="F35" i="33"/>
  <c r="E35" i="33"/>
  <c r="F34" i="33"/>
  <c r="E34" i="33"/>
  <c r="F33" i="33"/>
  <c r="E33" i="33"/>
  <c r="F32" i="33"/>
  <c r="E32" i="33"/>
  <c r="F31" i="33"/>
  <c r="E31" i="33"/>
  <c r="F30" i="33"/>
  <c r="E30" i="33"/>
  <c r="F27" i="33"/>
  <c r="E27" i="33"/>
  <c r="F26" i="33"/>
  <c r="E26" i="33"/>
  <c r="F25" i="33"/>
  <c r="E25" i="33"/>
  <c r="F24" i="33"/>
  <c r="E24" i="33"/>
  <c r="F23" i="33"/>
  <c r="E23" i="33"/>
  <c r="F22" i="33"/>
  <c r="E22" i="33"/>
  <c r="F10" i="33"/>
  <c r="F9" i="33"/>
  <c r="F8" i="33"/>
  <c r="F7" i="33"/>
  <c r="E7" i="33"/>
  <c r="M76" i="2"/>
  <c r="N76" i="2"/>
  <c r="M77" i="2"/>
  <c r="N77" i="2"/>
  <c r="N75" i="2"/>
  <c r="M75" i="2"/>
  <c r="N72" i="2"/>
  <c r="M72" i="2"/>
  <c r="N71" i="2"/>
  <c r="M71" i="2"/>
  <c r="N69" i="2"/>
  <c r="M69" i="2"/>
  <c r="N68" i="2"/>
  <c r="M68" i="2"/>
  <c r="N67" i="2"/>
  <c r="M67" i="2"/>
  <c r="N64" i="2"/>
  <c r="M64" i="2"/>
  <c r="N63" i="2"/>
  <c r="K63" i="2" s="1"/>
  <c r="M63" i="2"/>
  <c r="N61" i="2"/>
  <c r="M61" i="2"/>
  <c r="N60" i="2"/>
  <c r="M60" i="2"/>
  <c r="N59" i="2"/>
  <c r="M59" i="2"/>
  <c r="N54" i="2"/>
  <c r="M54" i="2"/>
  <c r="N53" i="2"/>
  <c r="M53" i="2"/>
  <c r="N52" i="2"/>
  <c r="M52" i="2"/>
  <c r="N51" i="2"/>
  <c r="M51" i="2"/>
  <c r="N46" i="2"/>
  <c r="M46" i="2"/>
  <c r="N45" i="2"/>
  <c r="M45" i="2"/>
  <c r="N44" i="2"/>
  <c r="M44" i="2"/>
  <c r="N43" i="2"/>
  <c r="M43" i="2"/>
  <c r="N40" i="2"/>
  <c r="M40" i="2"/>
  <c r="N39" i="2"/>
  <c r="M39" i="2"/>
  <c r="N37" i="2"/>
  <c r="M37" i="2"/>
  <c r="N36" i="2"/>
  <c r="M36" i="2"/>
  <c r="N35" i="2"/>
  <c r="M35" i="2"/>
  <c r="N32" i="2"/>
  <c r="M32" i="2"/>
  <c r="N31" i="2"/>
  <c r="M31" i="2"/>
  <c r="M28" i="2"/>
  <c r="N28" i="2"/>
  <c r="M29" i="2"/>
  <c r="N29" i="2"/>
  <c r="N27" i="2"/>
  <c r="M27" i="2"/>
  <c r="M20" i="2"/>
  <c r="N20" i="2"/>
  <c r="M21" i="2"/>
  <c r="N21" i="2"/>
  <c r="M22" i="2"/>
  <c r="N22" i="2"/>
  <c r="N19" i="2"/>
  <c r="M19" i="2"/>
  <c r="M12" i="2"/>
  <c r="N12" i="2"/>
  <c r="M13" i="2"/>
  <c r="N13" i="2"/>
  <c r="M14" i="2"/>
  <c r="N14" i="2"/>
  <c r="N11" i="2"/>
  <c r="M11" i="2"/>
  <c r="H78" i="1"/>
  <c r="K80" i="1"/>
  <c r="H79" i="1" s="1"/>
  <c r="J80" i="1"/>
  <c r="K79" i="1"/>
  <c r="J79" i="1"/>
  <c r="K78" i="1"/>
  <c r="J78" i="1"/>
  <c r="K75" i="1"/>
  <c r="H75" i="1" s="1"/>
  <c r="J75" i="1"/>
  <c r="K74" i="1"/>
  <c r="H74" i="1" s="1"/>
  <c r="P74" i="1" s="1"/>
  <c r="J74" i="1"/>
  <c r="K72" i="1"/>
  <c r="H72" i="1" s="1"/>
  <c r="J72" i="1"/>
  <c r="K71" i="1"/>
  <c r="H71" i="1" s="1"/>
  <c r="J71" i="1"/>
  <c r="K70" i="1"/>
  <c r="H70" i="1" s="1"/>
  <c r="J70" i="1"/>
  <c r="K67" i="1"/>
  <c r="J67" i="1"/>
  <c r="K66" i="1"/>
  <c r="J66" i="1"/>
  <c r="K64" i="1"/>
  <c r="J64" i="1"/>
  <c r="K63" i="1"/>
  <c r="H63" i="1" s="1"/>
  <c r="J63" i="1"/>
  <c r="K62" i="1"/>
  <c r="H62" i="1" s="1"/>
  <c r="J62" i="1"/>
  <c r="K57" i="1"/>
  <c r="J57" i="1"/>
  <c r="K56" i="1"/>
  <c r="J56" i="1"/>
  <c r="K55" i="1"/>
  <c r="J55" i="1"/>
  <c r="K54" i="1"/>
  <c r="H54" i="1" s="1"/>
  <c r="J54" i="1"/>
  <c r="K49" i="1"/>
  <c r="J49" i="1"/>
  <c r="K48" i="1"/>
  <c r="J48" i="1"/>
  <c r="K47" i="1"/>
  <c r="J47" i="1"/>
  <c r="K46" i="1"/>
  <c r="J46" i="1"/>
  <c r="J39" i="1"/>
  <c r="K39" i="1"/>
  <c r="I40" i="1"/>
  <c r="J40" i="1"/>
  <c r="K40" i="1"/>
  <c r="K38" i="1"/>
  <c r="J38" i="1"/>
  <c r="K35" i="1"/>
  <c r="J35" i="1"/>
  <c r="K34" i="1"/>
  <c r="J34" i="1"/>
  <c r="K32" i="1"/>
  <c r="J32" i="1"/>
  <c r="K31" i="1"/>
  <c r="J31" i="1"/>
  <c r="K30" i="1"/>
  <c r="J30" i="1"/>
  <c r="K27" i="1"/>
  <c r="J27" i="1"/>
  <c r="K26" i="1"/>
  <c r="J26" i="1"/>
  <c r="J23" i="1"/>
  <c r="K23" i="1"/>
  <c r="J24" i="1"/>
  <c r="K24" i="1"/>
  <c r="K22" i="1"/>
  <c r="J22" i="1"/>
  <c r="J15" i="1"/>
  <c r="K15" i="1"/>
  <c r="J16" i="1"/>
  <c r="K16" i="1"/>
  <c r="J17" i="1"/>
  <c r="K17" i="1"/>
  <c r="K14" i="1"/>
  <c r="J14" i="1"/>
  <c r="J7" i="1"/>
  <c r="K7" i="1"/>
  <c r="J8" i="1"/>
  <c r="K8" i="1"/>
  <c r="J9" i="1"/>
  <c r="K9" i="1"/>
  <c r="K6" i="1"/>
  <c r="J6" i="1"/>
  <c r="D79" i="2"/>
  <c r="H98" i="2"/>
  <c r="N100" i="2" s="1"/>
  <c r="H97" i="2"/>
  <c r="N99" i="2" s="1"/>
  <c r="H96" i="2"/>
  <c r="N98" i="2" s="1"/>
  <c r="H95" i="2"/>
  <c r="N96" i="2" s="1"/>
  <c r="H94" i="2"/>
  <c r="N95" i="2" s="1"/>
  <c r="H93" i="2"/>
  <c r="N94" i="2" s="1"/>
  <c r="D82" i="1"/>
  <c r="D37" i="2"/>
  <c r="L37" i="2" s="1"/>
  <c r="D36" i="2"/>
  <c r="L36" i="2" s="1"/>
  <c r="D35" i="2"/>
  <c r="L35" i="2" s="1"/>
  <c r="D39" i="2"/>
  <c r="L39" i="2" s="1"/>
  <c r="D40" i="2"/>
  <c r="L40" i="2" s="1"/>
  <c r="D32" i="2"/>
  <c r="L32" i="2" s="1"/>
  <c r="D31" i="2"/>
  <c r="L31" i="2" s="1"/>
  <c r="D29" i="2"/>
  <c r="L29" i="2" s="1"/>
  <c r="D28" i="2"/>
  <c r="L28" i="2" s="1"/>
  <c r="D27" i="2"/>
  <c r="L27" i="2" s="1"/>
  <c r="D23" i="2"/>
  <c r="L22" i="2" s="1"/>
  <c r="D22" i="2"/>
  <c r="L21" i="2" s="1"/>
  <c r="D21" i="2"/>
  <c r="L20" i="2" s="1"/>
  <c r="D20" i="2"/>
  <c r="L19" i="2" s="1"/>
  <c r="D15" i="2"/>
  <c r="L14" i="2" s="1"/>
  <c r="D14" i="2"/>
  <c r="L13" i="2" s="1"/>
  <c r="D13" i="2"/>
  <c r="L12" i="2" s="1"/>
  <c r="D12" i="2"/>
  <c r="L11" i="2" s="1"/>
  <c r="A20" i="2"/>
  <c r="A19" i="2"/>
  <c r="D32" i="1"/>
  <c r="I32" i="1" s="1"/>
  <c r="D42" i="1"/>
  <c r="D40" i="1"/>
  <c r="I39" i="1" s="1"/>
  <c r="D41" i="1"/>
  <c r="D39" i="1"/>
  <c r="I38" i="1" s="1"/>
  <c r="D19" i="1"/>
  <c r="A15" i="1"/>
  <c r="A14" i="1"/>
  <c r="D56" i="2"/>
  <c r="D48" i="2"/>
  <c r="D43" i="2"/>
  <c r="D35" i="1"/>
  <c r="I35" i="1" s="1"/>
  <c r="D34" i="1"/>
  <c r="I34" i="1" s="1"/>
  <c r="D31" i="1"/>
  <c r="I31" i="1" s="1"/>
  <c r="D30" i="1"/>
  <c r="I30" i="1" s="1"/>
  <c r="K95" i="2" l="1"/>
  <c r="K94" i="2"/>
  <c r="S96" i="2" s="1"/>
  <c r="K96" i="2"/>
  <c r="H80" i="1"/>
  <c r="O78" i="1" s="1"/>
  <c r="H67" i="1"/>
  <c r="K76" i="2"/>
  <c r="R76" i="2" s="1"/>
  <c r="O79" i="1"/>
  <c r="P79" i="1"/>
  <c r="O80" i="1"/>
  <c r="P80" i="1"/>
  <c r="P78" i="1"/>
  <c r="P72" i="1"/>
  <c r="O72" i="1"/>
  <c r="O71" i="1"/>
  <c r="P71" i="1"/>
  <c r="P70" i="1"/>
  <c r="O70" i="1"/>
  <c r="O75" i="1"/>
  <c r="O74" i="1"/>
  <c r="P75" i="1"/>
  <c r="H66" i="1"/>
  <c r="O66" i="1" s="1"/>
  <c r="H64" i="1"/>
  <c r="O64" i="1" s="1"/>
  <c r="H16" i="1"/>
  <c r="K98" i="2"/>
  <c r="K100" i="2"/>
  <c r="K99" i="2"/>
  <c r="K68" i="2"/>
  <c r="K71" i="2"/>
  <c r="K53" i="2"/>
  <c r="K72" i="2"/>
  <c r="K69" i="2"/>
  <c r="K60" i="2"/>
  <c r="K75" i="2"/>
  <c r="S77" i="2" s="1"/>
  <c r="K45" i="2"/>
  <c r="K77" i="2"/>
  <c r="K31" i="2"/>
  <c r="R31" i="2" s="1"/>
  <c r="K67" i="2"/>
  <c r="K44" i="2"/>
  <c r="K64" i="2"/>
  <c r="K46" i="2"/>
  <c r="K52" i="2"/>
  <c r="K61" i="2"/>
  <c r="S63" i="2"/>
  <c r="R63" i="2"/>
  <c r="K43" i="2"/>
  <c r="K51" i="2"/>
  <c r="K54" i="2"/>
  <c r="K59" i="2"/>
  <c r="K32" i="2"/>
  <c r="K36" i="2"/>
  <c r="K39" i="2"/>
  <c r="R39" i="2" s="1"/>
  <c r="K13" i="2"/>
  <c r="K12" i="2"/>
  <c r="K14" i="2"/>
  <c r="K35" i="2"/>
  <c r="K37" i="2"/>
  <c r="K29" i="2"/>
  <c r="K40" i="2"/>
  <c r="K28" i="2"/>
  <c r="K27" i="2"/>
  <c r="K22" i="2"/>
  <c r="K20" i="2"/>
  <c r="K21" i="2"/>
  <c r="K19" i="2"/>
  <c r="K11" i="2"/>
  <c r="P62" i="1"/>
  <c r="O62" i="1"/>
  <c r="H35" i="1"/>
  <c r="H56" i="1"/>
  <c r="H48" i="1"/>
  <c r="H32" i="1"/>
  <c r="H57" i="1"/>
  <c r="H55" i="1"/>
  <c r="P57" i="1" s="1"/>
  <c r="H47" i="1"/>
  <c r="H49" i="1"/>
  <c r="H46" i="1"/>
  <c r="H30" i="1"/>
  <c r="P31" i="1" s="1"/>
  <c r="H14" i="1"/>
  <c r="H31" i="1"/>
  <c r="H17" i="1"/>
  <c r="H34" i="1"/>
  <c r="N35" i="1" s="1"/>
  <c r="D75" i="1" s="1"/>
  <c r="I75" i="1" s="1"/>
  <c r="H15" i="1"/>
  <c r="P14" i="1" s="1"/>
  <c r="O17" i="1"/>
  <c r="A28" i="2"/>
  <c r="A36" i="2" s="1"/>
  <c r="A44" i="2" s="1"/>
  <c r="A27" i="2"/>
  <c r="A35" i="2" s="1"/>
  <c r="A43" i="2" s="1"/>
  <c r="D11" i="2"/>
  <c r="D59" i="1"/>
  <c r="D51" i="1"/>
  <c r="D46" i="1"/>
  <c r="D27" i="1"/>
  <c r="I27" i="1" s="1"/>
  <c r="D26" i="1"/>
  <c r="I26" i="1" s="1"/>
  <c r="D23" i="1"/>
  <c r="I23" i="1" s="1"/>
  <c r="D24" i="1"/>
  <c r="I24" i="1" s="1"/>
  <c r="D22" i="1"/>
  <c r="I22" i="1" s="1"/>
  <c r="D15" i="1"/>
  <c r="I14" i="1" s="1"/>
  <c r="D16" i="1"/>
  <c r="I15" i="1" s="1"/>
  <c r="D17" i="1"/>
  <c r="I16" i="1" s="1"/>
  <c r="D18" i="1"/>
  <c r="I17" i="1" s="1"/>
  <c r="A23" i="1"/>
  <c r="A31" i="1" s="1"/>
  <c r="A22" i="1"/>
  <c r="A30" i="1" s="1"/>
  <c r="D8" i="1"/>
  <c r="I7" i="1" s="1"/>
  <c r="D9" i="1"/>
  <c r="I8" i="1" s="1"/>
  <c r="D10" i="1"/>
  <c r="I9" i="1" s="1"/>
  <c r="D7" i="1"/>
  <c r="I6" i="1" s="1"/>
  <c r="D11" i="6"/>
  <c r="F11" i="6"/>
  <c r="S94" i="2" l="1"/>
  <c r="S95" i="2"/>
  <c r="S76" i="2"/>
  <c r="S72" i="2"/>
  <c r="S67" i="2"/>
  <c r="P67" i="1"/>
  <c r="O67" i="1"/>
  <c r="P66" i="1"/>
  <c r="R71" i="2"/>
  <c r="P32" i="1"/>
  <c r="P63" i="1"/>
  <c r="O63" i="1"/>
  <c r="P64" i="1"/>
  <c r="O55" i="1"/>
  <c r="O57" i="1"/>
  <c r="P17" i="1"/>
  <c r="N17" i="1"/>
  <c r="D55" i="1" s="1"/>
  <c r="I54" i="1" s="1"/>
  <c r="N57" i="1" s="1"/>
  <c r="D85" i="2" s="1"/>
  <c r="R75" i="2"/>
  <c r="R77" i="2"/>
  <c r="S75" i="2"/>
  <c r="S71" i="2"/>
  <c r="S100" i="2"/>
  <c r="S98" i="2"/>
  <c r="S99" i="2"/>
  <c r="R68" i="2"/>
  <c r="R67" i="2"/>
  <c r="S31" i="2"/>
  <c r="S69" i="2"/>
  <c r="S68" i="2"/>
  <c r="R69" i="2"/>
  <c r="Q31" i="2"/>
  <c r="D63" i="2" s="1"/>
  <c r="L63" i="2" s="1"/>
  <c r="R32" i="2"/>
  <c r="S64" i="2"/>
  <c r="R64" i="2"/>
  <c r="R72" i="2"/>
  <c r="R60" i="2"/>
  <c r="S60" i="2"/>
  <c r="R61" i="2"/>
  <c r="S61" i="2"/>
  <c r="S59" i="2"/>
  <c r="R59" i="2"/>
  <c r="S32" i="2"/>
  <c r="Q32" i="2"/>
  <c r="D64" i="2" s="1"/>
  <c r="L64" i="2" s="1"/>
  <c r="Q64" i="2" s="1"/>
  <c r="S51" i="2"/>
  <c r="R51" i="2"/>
  <c r="S52" i="2"/>
  <c r="R52" i="2"/>
  <c r="S53" i="2"/>
  <c r="R53" i="2"/>
  <c r="R54" i="2"/>
  <c r="S54" i="2"/>
  <c r="S46" i="2"/>
  <c r="S43" i="2"/>
  <c r="R43" i="2"/>
  <c r="R45" i="2"/>
  <c r="R44" i="2"/>
  <c r="S44" i="2"/>
  <c r="S45" i="2"/>
  <c r="R46" i="2"/>
  <c r="R40" i="2"/>
  <c r="Q39" i="2"/>
  <c r="D71" i="2" s="1"/>
  <c r="L71" i="2" s="1"/>
  <c r="S40" i="2"/>
  <c r="S39" i="2"/>
  <c r="Q40" i="2"/>
  <c r="D72" i="2" s="1"/>
  <c r="L72" i="2" s="1"/>
  <c r="Q72" i="2" s="1"/>
  <c r="S35" i="2"/>
  <c r="R35" i="2"/>
  <c r="Q35" i="2"/>
  <c r="D68" i="2" s="1"/>
  <c r="L68" i="2" s="1"/>
  <c r="Q69" i="2" s="1"/>
  <c r="S37" i="2"/>
  <c r="S36" i="2"/>
  <c r="Q36" i="2"/>
  <c r="D69" i="2" s="1"/>
  <c r="L69" i="2" s="1"/>
  <c r="Q37" i="2"/>
  <c r="D67" i="2" s="1"/>
  <c r="L67" i="2" s="1"/>
  <c r="Q68" i="2" s="1"/>
  <c r="R37" i="2"/>
  <c r="R36" i="2"/>
  <c r="R28" i="2"/>
  <c r="S28" i="2"/>
  <c r="Q29" i="2"/>
  <c r="D59" i="2" s="1"/>
  <c r="L59" i="2" s="1"/>
  <c r="Q61" i="2" s="1"/>
  <c r="R29" i="2"/>
  <c r="Q27" i="2"/>
  <c r="D60" i="2" s="1"/>
  <c r="L60" i="2" s="1"/>
  <c r="S29" i="2"/>
  <c r="R27" i="2"/>
  <c r="Q28" i="2"/>
  <c r="D61" i="2" s="1"/>
  <c r="L61" i="2" s="1"/>
  <c r="S27" i="2"/>
  <c r="S20" i="2"/>
  <c r="Q20" i="2"/>
  <c r="D53" i="2" s="1"/>
  <c r="L52" i="2" s="1"/>
  <c r="Q53" i="2" s="1"/>
  <c r="R20" i="2"/>
  <c r="Q21" i="2"/>
  <c r="D55" i="2" s="1"/>
  <c r="L54" i="2" s="1"/>
  <c r="Q54" i="2" s="1"/>
  <c r="S21" i="2"/>
  <c r="R21" i="2"/>
  <c r="Q22" i="2"/>
  <c r="D52" i="2" s="1"/>
  <c r="L51" i="2" s="1"/>
  <c r="Q52" i="2" s="1"/>
  <c r="R22" i="2"/>
  <c r="R19" i="2"/>
  <c r="Q19" i="2"/>
  <c r="D54" i="2" s="1"/>
  <c r="L53" i="2" s="1"/>
  <c r="S22" i="2"/>
  <c r="S19" i="2"/>
  <c r="R12" i="2"/>
  <c r="S12" i="2"/>
  <c r="Q13" i="2"/>
  <c r="D47" i="2" s="1"/>
  <c r="L46" i="2" s="1"/>
  <c r="Q45" i="2" s="1"/>
  <c r="R13" i="2"/>
  <c r="S14" i="2"/>
  <c r="S13" i="2"/>
  <c r="Q14" i="2"/>
  <c r="D44" i="2" s="1"/>
  <c r="L43" i="2" s="1"/>
  <c r="Q46" i="2" s="1"/>
  <c r="R14" i="2"/>
  <c r="S11" i="2"/>
  <c r="R11" i="2"/>
  <c r="Q11" i="2"/>
  <c r="D46" i="2" s="1"/>
  <c r="L45" i="2" s="1"/>
  <c r="Q12" i="2"/>
  <c r="D45" i="2" s="1"/>
  <c r="L44" i="2" s="1"/>
  <c r="Q44" i="2" s="1"/>
  <c r="P55" i="1"/>
  <c r="N14" i="1"/>
  <c r="D57" i="1" s="1"/>
  <c r="I56" i="1" s="1"/>
  <c r="O56" i="1"/>
  <c r="P56" i="1"/>
  <c r="O54" i="1"/>
  <c r="P54" i="1"/>
  <c r="P16" i="1"/>
  <c r="N15" i="1"/>
  <c r="D56" i="1" s="1"/>
  <c r="I55" i="1" s="1"/>
  <c r="N55" i="1" s="1"/>
  <c r="D87" i="2" s="1"/>
  <c r="O49" i="1"/>
  <c r="P49" i="1"/>
  <c r="O47" i="1"/>
  <c r="P47" i="1"/>
  <c r="O48" i="1"/>
  <c r="P48" i="1"/>
  <c r="P46" i="1"/>
  <c r="O46" i="1"/>
  <c r="O35" i="1"/>
  <c r="P35" i="1"/>
  <c r="N30" i="1"/>
  <c r="D71" i="1" s="1"/>
  <c r="I71" i="1" s="1"/>
  <c r="N72" i="1" s="1"/>
  <c r="D96" i="2" s="1"/>
  <c r="N31" i="1"/>
  <c r="D72" i="1" s="1"/>
  <c r="I72" i="1" s="1"/>
  <c r="O30" i="1"/>
  <c r="O16" i="1"/>
  <c r="O15" i="1"/>
  <c r="O34" i="1"/>
  <c r="N34" i="1"/>
  <c r="D74" i="1" s="1"/>
  <c r="I74" i="1" s="1"/>
  <c r="N75" i="1" s="1"/>
  <c r="D89" i="2" s="1"/>
  <c r="N32" i="1"/>
  <c r="D70" i="1" s="1"/>
  <c r="I70" i="1" s="1"/>
  <c r="N71" i="1" s="1"/>
  <c r="D97" i="2" s="1"/>
  <c r="O14" i="1"/>
  <c r="O32" i="1"/>
  <c r="N16" i="1"/>
  <c r="D58" i="1" s="1"/>
  <c r="I57" i="1" s="1"/>
  <c r="N56" i="1" s="1"/>
  <c r="D86" i="2" s="1"/>
  <c r="P34" i="1"/>
  <c r="P30" i="1"/>
  <c r="P15" i="1"/>
  <c r="O31" i="1"/>
  <c r="A52" i="2"/>
  <c r="A39" i="1"/>
  <c r="A47" i="1" s="1"/>
  <c r="A55" i="1" s="1"/>
  <c r="A38" i="1"/>
  <c r="A46" i="1" s="1"/>
  <c r="A54" i="1" s="1"/>
  <c r="Q67" i="2" l="1"/>
  <c r="Q51" i="2"/>
  <c r="D8" i="7" s="1"/>
  <c r="Q43" i="2"/>
  <c r="D4" i="7" s="1"/>
  <c r="D15" i="7"/>
  <c r="D16" i="7"/>
  <c r="D14" i="7"/>
  <c r="D11" i="7"/>
  <c r="D10" i="7"/>
  <c r="N74" i="1"/>
  <c r="D90" i="2" s="1"/>
  <c r="L91" i="2" s="1"/>
  <c r="N70" i="1"/>
  <c r="C16" i="7" s="1"/>
  <c r="N54" i="1"/>
  <c r="C9" i="7" s="1"/>
  <c r="L90" i="2"/>
  <c r="L98" i="2"/>
  <c r="L99" i="2"/>
  <c r="L86" i="2"/>
  <c r="L87" i="2"/>
  <c r="L85" i="2"/>
  <c r="Q63" i="2"/>
  <c r="Q60" i="2"/>
  <c r="Q59" i="2"/>
  <c r="Q71" i="2"/>
  <c r="A60" i="2"/>
  <c r="A68" i="2" s="1"/>
  <c r="A51" i="2"/>
  <c r="H105" i="2"/>
  <c r="H101" i="2"/>
  <c r="N103" i="2" s="1"/>
  <c r="H90" i="2"/>
  <c r="N91" i="2" s="1"/>
  <c r="H89" i="2"/>
  <c r="H88" i="2"/>
  <c r="H87" i="2"/>
  <c r="H86" i="2"/>
  <c r="N86" i="2" s="1"/>
  <c r="H85" i="2"/>
  <c r="N85" i="2" s="1"/>
  <c r="A11" i="6"/>
  <c r="H11" i="6"/>
  <c r="H106" i="2"/>
  <c r="H104" i="2"/>
  <c r="H103" i="2"/>
  <c r="H102" i="2"/>
  <c r="D9" i="7" l="1"/>
  <c r="D2" i="7"/>
  <c r="D5" i="7"/>
  <c r="D3" i="7"/>
  <c r="Q100" i="2"/>
  <c r="C15" i="7"/>
  <c r="C14" i="7"/>
  <c r="D19" i="7"/>
  <c r="D20" i="7"/>
  <c r="D24" i="7"/>
  <c r="D23" i="7"/>
  <c r="D25" i="7"/>
  <c r="D28" i="7"/>
  <c r="D29" i="7"/>
  <c r="C20" i="7"/>
  <c r="C19" i="7"/>
  <c r="D98" i="2"/>
  <c r="C11" i="7"/>
  <c r="D88" i="2"/>
  <c r="L88" i="2" s="1"/>
  <c r="C8" i="7"/>
  <c r="C10" i="7"/>
  <c r="N87" i="2"/>
  <c r="N104" i="2"/>
  <c r="N105" i="2"/>
  <c r="N108" i="2"/>
  <c r="K108" i="2" s="1"/>
  <c r="N109" i="2"/>
  <c r="N106" i="2"/>
  <c r="N88" i="2"/>
  <c r="K88" i="2" s="1"/>
  <c r="N90" i="2"/>
  <c r="K90" i="2" s="1"/>
  <c r="K91" i="2"/>
  <c r="A76" i="2"/>
  <c r="A86" i="2" s="1"/>
  <c r="A94" i="2" s="1"/>
  <c r="A102" i="2" s="1"/>
  <c r="A59" i="2"/>
  <c r="A67" i="2" s="1"/>
  <c r="A62" i="1"/>
  <c r="A70" i="1" s="1"/>
  <c r="A78" i="1" s="1"/>
  <c r="H26" i="1"/>
  <c r="H27" i="1"/>
  <c r="H22" i="1"/>
  <c r="H23" i="1"/>
  <c r="H24" i="1"/>
  <c r="K103" i="2" l="1"/>
  <c r="S106" i="2" s="1"/>
  <c r="L100" i="2"/>
  <c r="S91" i="2"/>
  <c r="S90" i="2"/>
  <c r="Q90" i="2"/>
  <c r="Q91" i="2"/>
  <c r="K109" i="2"/>
  <c r="S108" i="2" s="1"/>
  <c r="K106" i="2"/>
  <c r="K105" i="2"/>
  <c r="K104" i="2"/>
  <c r="K86" i="2"/>
  <c r="K85" i="2"/>
  <c r="K87" i="2"/>
  <c r="A75" i="2"/>
  <c r="A85" i="2" s="1"/>
  <c r="A93" i="2" s="1"/>
  <c r="A101" i="2" s="1"/>
  <c r="N27" i="1"/>
  <c r="A63" i="1"/>
  <c r="A71" i="1" s="1"/>
  <c r="A79" i="1" s="1"/>
  <c r="O27" i="1"/>
  <c r="P27" i="1"/>
  <c r="P22" i="1"/>
  <c r="N26" i="1"/>
  <c r="D66" i="1" s="1"/>
  <c r="I66" i="1" s="1"/>
  <c r="N66" i="1" s="1"/>
  <c r="O26" i="1"/>
  <c r="P26" i="1"/>
  <c r="P24" i="1"/>
  <c r="O22" i="1"/>
  <c r="N22" i="1"/>
  <c r="O24" i="1"/>
  <c r="N24" i="1"/>
  <c r="O23" i="1"/>
  <c r="P23" i="1"/>
  <c r="N23" i="1"/>
  <c r="S109" i="2" l="1"/>
  <c r="Q99" i="2"/>
  <c r="Q98" i="2"/>
  <c r="S104" i="2"/>
  <c r="E90" i="2"/>
  <c r="M91" i="2" s="1"/>
  <c r="E19" i="7"/>
  <c r="F19" i="7" s="1"/>
  <c r="E20" i="7"/>
  <c r="F20" i="7" s="1"/>
  <c r="E89" i="2"/>
  <c r="M90" i="2" s="1"/>
  <c r="D106" i="2"/>
  <c r="S103" i="2"/>
  <c r="S87" i="2"/>
  <c r="Q88" i="2"/>
  <c r="S88" i="2"/>
  <c r="S85" i="2"/>
  <c r="Q85" i="2"/>
  <c r="Q86" i="2"/>
  <c r="S86" i="2"/>
  <c r="Q87" i="2"/>
  <c r="S105" i="2"/>
  <c r="D67" i="1"/>
  <c r="I67" i="1" s="1"/>
  <c r="N67" i="1" s="1"/>
  <c r="D105" i="2" s="1"/>
  <c r="D63" i="1"/>
  <c r="I63" i="1" s="1"/>
  <c r="N63" i="1" s="1"/>
  <c r="D94" i="2" s="1"/>
  <c r="D64" i="1"/>
  <c r="I64" i="1" s="1"/>
  <c r="D62" i="1"/>
  <c r="I62" i="1" s="1"/>
  <c r="N64" i="1" s="1"/>
  <c r="D93" i="2" s="1"/>
  <c r="E11" i="6"/>
  <c r="G11" i="6"/>
  <c r="B11" i="6"/>
  <c r="C11" i="6"/>
  <c r="G20" i="7" l="1"/>
  <c r="R91" i="2"/>
  <c r="E96" i="2"/>
  <c r="M98" i="2" s="1"/>
  <c r="E97" i="2"/>
  <c r="M99" i="2" s="1"/>
  <c r="R99" i="2" s="1"/>
  <c r="E16" i="7"/>
  <c r="E98" i="2"/>
  <c r="M100" i="2" s="1"/>
  <c r="E14" i="7"/>
  <c r="E15" i="7"/>
  <c r="C28" i="7"/>
  <c r="E87" i="2"/>
  <c r="M87" i="2" s="1"/>
  <c r="E86" i="2"/>
  <c r="M86" i="2" s="1"/>
  <c r="E85" i="2"/>
  <c r="M85" i="2" s="1"/>
  <c r="R90" i="2"/>
  <c r="N62" i="1"/>
  <c r="C25" i="7" s="1"/>
  <c r="G19" i="7"/>
  <c r="L108" i="2"/>
  <c r="Q109" i="2" s="1"/>
  <c r="L95" i="2"/>
  <c r="Q95" i="2" s="1"/>
  <c r="L109" i="2"/>
  <c r="Q108" i="2" s="1"/>
  <c r="E106" i="2" s="1"/>
  <c r="M109" i="2" s="1"/>
  <c r="R108" i="2" s="1"/>
  <c r="L94" i="2"/>
  <c r="Q96" i="2" s="1"/>
  <c r="C29" i="7"/>
  <c r="E10" i="7"/>
  <c r="E11" i="7"/>
  <c r="E8" i="7"/>
  <c r="E9" i="7"/>
  <c r="E88" i="2"/>
  <c r="M88" i="2" s="1"/>
  <c r="H38" i="1"/>
  <c r="H7" i="1"/>
  <c r="H6" i="1"/>
  <c r="H9" i="1"/>
  <c r="H8" i="1"/>
  <c r="H39" i="1"/>
  <c r="H40" i="1"/>
  <c r="E105" i="2" l="1"/>
  <c r="M108" i="2" s="1"/>
  <c r="R109" i="2" s="1"/>
  <c r="R100" i="2"/>
  <c r="R98" i="2"/>
  <c r="R85" i="2"/>
  <c r="R87" i="2"/>
  <c r="R86" i="2"/>
  <c r="R88" i="2"/>
  <c r="D95" i="2"/>
  <c r="C23" i="7"/>
  <c r="C24" i="7"/>
  <c r="L96" i="2"/>
  <c r="Q94" i="2" s="1"/>
  <c r="E29" i="7"/>
  <c r="E28" i="7"/>
  <c r="F16" i="7"/>
  <c r="F15" i="7"/>
  <c r="O6" i="1"/>
  <c r="P6" i="1"/>
  <c r="N6" i="1"/>
  <c r="N7" i="1"/>
  <c r="O7" i="1"/>
  <c r="P7" i="1"/>
  <c r="N8" i="1"/>
  <c r="P8" i="1"/>
  <c r="P9" i="1"/>
  <c r="O9" i="1"/>
  <c r="N9" i="1"/>
  <c r="O8" i="1"/>
  <c r="O39" i="1"/>
  <c r="N38" i="1"/>
  <c r="D80" i="1" s="1"/>
  <c r="I79" i="1" s="1"/>
  <c r="N79" i="1" s="1"/>
  <c r="D78" i="2" s="1"/>
  <c r="L77" i="2" s="1"/>
  <c r="O40" i="1"/>
  <c r="P39" i="1"/>
  <c r="P40" i="1"/>
  <c r="O38" i="1"/>
  <c r="P38" i="1"/>
  <c r="N40" i="1"/>
  <c r="D79" i="1" s="1"/>
  <c r="I78" i="1" s="1"/>
  <c r="N80" i="1" s="1"/>
  <c r="D76" i="2" s="1"/>
  <c r="L75" i="2" s="1"/>
  <c r="Q77" i="2" s="1"/>
  <c r="N39" i="1"/>
  <c r="D81" i="1" s="1"/>
  <c r="I80" i="1" s="1"/>
  <c r="Q75" i="2" l="1"/>
  <c r="E95" i="2"/>
  <c r="M96" i="2" s="1"/>
  <c r="R94" i="2" s="1"/>
  <c r="E93" i="2"/>
  <c r="M94" i="2" s="1"/>
  <c r="N78" i="1"/>
  <c r="C33" i="7" s="1"/>
  <c r="C34" i="7"/>
  <c r="C32" i="7"/>
  <c r="D77" i="2"/>
  <c r="L76" i="2" s="1"/>
  <c r="Q76" i="2" s="1"/>
  <c r="E24" i="7"/>
  <c r="E23" i="7"/>
  <c r="E25" i="7"/>
  <c r="E94" i="2"/>
  <c r="M95" i="2" s="1"/>
  <c r="R95" i="2" s="1"/>
  <c r="D49" i="1"/>
  <c r="I48" i="1" s="1"/>
  <c r="D47" i="1"/>
  <c r="I46" i="1" s="1"/>
  <c r="N49" i="1" s="1"/>
  <c r="D101" i="2" s="1"/>
  <c r="D50" i="1"/>
  <c r="I49" i="1" s="1"/>
  <c r="N48" i="1" s="1"/>
  <c r="D102" i="2" s="1"/>
  <c r="D48" i="1"/>
  <c r="I47" i="1" s="1"/>
  <c r="N47" i="1" s="1"/>
  <c r="D103" i="2" s="1"/>
  <c r="R96" i="2" l="1"/>
  <c r="D34" i="7"/>
  <c r="F34" i="7" s="1"/>
  <c r="N46" i="1"/>
  <c r="D104" i="2" s="1"/>
  <c r="D32" i="7"/>
  <c r="F32" i="7" s="1"/>
  <c r="D33" i="7"/>
  <c r="F33" i="7" s="1"/>
  <c r="L105" i="2"/>
  <c r="Q106" i="2" s="1"/>
  <c r="L104" i="2"/>
  <c r="Q103" i="2" s="1"/>
  <c r="L103" i="2"/>
  <c r="Q105" i="2" s="1"/>
  <c r="F9" i="7"/>
  <c r="F11" i="7"/>
  <c r="F10" i="7"/>
  <c r="F8" i="7"/>
  <c r="G34" i="7" l="1"/>
  <c r="C4" i="7"/>
  <c r="C3" i="7"/>
  <c r="C2" i="7"/>
  <c r="C5" i="7"/>
  <c r="G33" i="7"/>
  <c r="G32" i="7"/>
  <c r="L106" i="2"/>
  <c r="Q104" i="2" s="1"/>
  <c r="E102" i="2" s="1"/>
  <c r="M104" i="2" s="1"/>
  <c r="G9" i="7"/>
  <c r="G11" i="7"/>
  <c r="G10" i="7"/>
  <c r="G8" i="7"/>
  <c r="F28" i="7"/>
  <c r="F29" i="7"/>
  <c r="E104" i="2" l="1"/>
  <c r="M106" i="2" s="1"/>
  <c r="E3" i="7"/>
  <c r="F3" i="7" s="1"/>
  <c r="E103" i="2"/>
  <c r="M105" i="2" s="1"/>
  <c r="R106" i="2" s="1"/>
  <c r="E101" i="2"/>
  <c r="M103" i="2" s="1"/>
  <c r="R105" i="2" s="1"/>
  <c r="E4" i="7"/>
  <c r="F4" i="7" s="1"/>
  <c r="E2" i="7"/>
  <c r="F2" i="7" s="1"/>
  <c r="E5" i="7"/>
  <c r="F5" i="7" s="1"/>
  <c r="G28" i="7"/>
  <c r="G29" i="7"/>
  <c r="F14" i="7"/>
  <c r="R103" i="2" l="1"/>
  <c r="G2" i="7"/>
  <c r="G3" i="7"/>
  <c r="R104" i="2"/>
  <c r="G5" i="7"/>
  <c r="G4" i="7"/>
  <c r="G14" i="7"/>
  <c r="G15" i="7"/>
  <c r="G16" i="7"/>
  <c r="F25" i="7" l="1"/>
  <c r="F23" i="7"/>
  <c r="F24" i="7" l="1"/>
  <c r="G24" i="7" s="1"/>
  <c r="G25" i="7" l="1"/>
  <c r="G23" i="7"/>
</calcChain>
</file>

<file path=xl/sharedStrings.xml><?xml version="1.0" encoding="utf-8"?>
<sst xmlns="http://schemas.openxmlformats.org/spreadsheetml/2006/main" count="1282" uniqueCount="133">
  <si>
    <t>LN</t>
  </si>
  <si>
    <t>PLC</t>
  </si>
  <si>
    <t>TIME</t>
  </si>
  <si>
    <t>SD</t>
  </si>
  <si>
    <t>SEED</t>
  </si>
  <si>
    <t>ST. TIME</t>
    <phoneticPr fontId="1" type="noConversion"/>
  </si>
  <si>
    <t>Rank</t>
  </si>
  <si>
    <t>Points</t>
  </si>
  <si>
    <t>Sport Mixed</t>
  </si>
  <si>
    <t>Crews will receive points based on the following table. Points are awarded based on final ranking at</t>
  </si>
  <si>
    <t>Sport Divisions</t>
  </si>
  <si>
    <t>Community Divisions</t>
  </si>
  <si>
    <t>consolation final.</t>
  </si>
  <si>
    <t>each distance. Overall ranking will be based on total points from all three distances.</t>
  </si>
  <si>
    <t>Medals will be awarded to the top three teams overall.</t>
  </si>
  <si>
    <t>Community Mixed</t>
  </si>
  <si>
    <t>Place</t>
  </si>
  <si>
    <t>Medals will be awarded to the top three teams in each grand final and top team in each</t>
  </si>
  <si>
    <t xml:space="preserve">After the 500m qualifying heats, teams will be divided into divisions based on ranking. Points </t>
  </si>
  <si>
    <t>for the 200m will be awarded based on performance against the other teams in their division. Points</t>
  </si>
  <si>
    <t>from the final 500m will be added to the 200m points to determine the division winner.</t>
  </si>
  <si>
    <t>SORTING CHART COMMUNITY MIXED 500M</t>
  </si>
  <si>
    <t>SORTING CHART SPORT MIXED 500M</t>
  </si>
  <si>
    <t>RACE</t>
  </si>
  <si>
    <t>Sport Women</t>
  </si>
  <si>
    <t>2K</t>
  </si>
  <si>
    <t>Sport Womens</t>
  </si>
  <si>
    <t xml:space="preserve">SPORT MIXED 500M QUALIFYING </t>
  </si>
  <si>
    <t>PRE-SORTING CHART SPORT WOMEN'S 500M</t>
  </si>
  <si>
    <t>SORTING CHART SPORT WOMEN'S 500M</t>
  </si>
  <si>
    <t xml:space="preserve">SPORT WOMEN'S 500M QUALIFYING </t>
  </si>
  <si>
    <t xml:space="preserve">SPORT WOMEN'S 200M QUALIFYING </t>
  </si>
  <si>
    <t>500M QUALIFYING RACES</t>
  </si>
  <si>
    <t>200M QUALIFYING RACES</t>
  </si>
  <si>
    <t xml:space="preserve">SPORT MIXED 200M QUALIFYING </t>
  </si>
  <si>
    <t>2000M FINAL RACES</t>
  </si>
  <si>
    <t>COURSE BREAK</t>
  </si>
  <si>
    <t>Total</t>
  </si>
  <si>
    <t>DELTA</t>
  </si>
  <si>
    <t>Community Open</t>
  </si>
  <si>
    <t>SPORT MIXED 500M FINAL</t>
  </si>
  <si>
    <t>SPORT WOMEN'S 500M FINAL</t>
  </si>
  <si>
    <t>SPORT MIXED 200M FINAL</t>
  </si>
  <si>
    <t>SPORT WOMEN'S 200M FINAL</t>
  </si>
  <si>
    <t>BCP</t>
  </si>
  <si>
    <t>BREAST CANCER PADDLER CEREMONY</t>
  </si>
  <si>
    <t>Open</t>
  </si>
  <si>
    <t>PD</t>
  </si>
  <si>
    <t>Senior</t>
  </si>
  <si>
    <t>R1</t>
  </si>
  <si>
    <t>R2</t>
  </si>
  <si>
    <t>R3</t>
  </si>
  <si>
    <t>Dueling Dragons 1 (21)</t>
  </si>
  <si>
    <t>Dueling Dragons 2 (22)</t>
  </si>
  <si>
    <t>COMMUNITY MIXED 500M FINAL</t>
  </si>
  <si>
    <t>R4</t>
  </si>
  <si>
    <t>R5</t>
  </si>
  <si>
    <t>R6</t>
  </si>
  <si>
    <t>R7</t>
  </si>
  <si>
    <t>R8</t>
  </si>
  <si>
    <t>COMMUNITY MIXED 500M RACE #1</t>
  </si>
  <si>
    <t>MLDB SARASOTA</t>
  </si>
  <si>
    <t>CO</t>
  </si>
  <si>
    <t>Stormcutter (3)</t>
  </si>
  <si>
    <t>GG Schmitt Show (19)</t>
  </si>
  <si>
    <t>SACA Golden Dragons (1)</t>
  </si>
  <si>
    <t>Da Mixed (13)</t>
  </si>
  <si>
    <t>Windy City Dragon Boat Club (15)</t>
  </si>
  <si>
    <t>Red Dragons Miami (18)</t>
  </si>
  <si>
    <t>Charlotte Harbor Dragons (23)</t>
  </si>
  <si>
    <t>Rumblehorn (4)</t>
  </si>
  <si>
    <t>NBP Women (6)</t>
  </si>
  <si>
    <t>Da Gals (11)</t>
  </si>
  <si>
    <t>Sport Senior B Mixed</t>
  </si>
  <si>
    <t>SACA Golden Dragons Sr (2)</t>
  </si>
  <si>
    <t>NBP Dragons (8)</t>
  </si>
  <si>
    <t>Charlotte Harbor Dragons Sr B (24)</t>
  </si>
  <si>
    <t>Sport Senior B Women's</t>
  </si>
  <si>
    <t>Sport Women's</t>
  </si>
  <si>
    <t>Pittsburgh Hearts of Steel (25)</t>
  </si>
  <si>
    <t>Sport Senior C Mixed</t>
  </si>
  <si>
    <t>Draggin Dragons (9)</t>
  </si>
  <si>
    <t>Silver Dragons (16)</t>
  </si>
  <si>
    <t>Vogue Dragons (17)</t>
  </si>
  <si>
    <t>NBP SrC Women (28)</t>
  </si>
  <si>
    <t>Sport Senior C Women's</t>
  </si>
  <si>
    <t xml:space="preserve">SPORT MIXED SENIOR B/SENIOR C 500M QUALIFYING </t>
  </si>
  <si>
    <t>2024 Sarasota International Dragon Boat Festival</t>
  </si>
  <si>
    <t>SPORT MIXED SENIOR B/SENIOR C 500M FINAL</t>
  </si>
  <si>
    <t>SPORT WOMEN'S SENIOR B/SENIOR C 500M FINAL</t>
  </si>
  <si>
    <t xml:space="preserve">SPORT MIXED SENIOR B/SENIOR C 200M QUALIFYING </t>
  </si>
  <si>
    <t>NBP SrB Women (5)</t>
  </si>
  <si>
    <t>Da Gals White (12)</t>
  </si>
  <si>
    <t xml:space="preserve">SPORT WOMEN'S SENIOR B/SENIOR C 500M QUALIFYING </t>
  </si>
  <si>
    <t>B1</t>
  </si>
  <si>
    <t>B2</t>
  </si>
  <si>
    <t>B3</t>
  </si>
  <si>
    <t>C1</t>
  </si>
  <si>
    <t>C2</t>
  </si>
  <si>
    <t>SB</t>
  </si>
  <si>
    <t>SC</t>
  </si>
  <si>
    <t xml:space="preserve">SPORT WOMEN'S SENIOR B/SENIOR C 200M QUALIFYING </t>
  </si>
  <si>
    <t>COMMUNITY MIXED 200M FINAL</t>
  </si>
  <si>
    <t>SPORT MIXED SENIOR B/SENIOR C 200M FINAL</t>
  </si>
  <si>
    <t>SPORT WOMEN'S SENIOR B/SENIOR C 200M FINAL</t>
  </si>
  <si>
    <t>SPORT WOMEN'S/SENIOR C WOMEN'S 2000M FINAL</t>
  </si>
  <si>
    <t>SPORT MIXED/SENIOR C MIXED 2000M FINAL</t>
  </si>
  <si>
    <t>SPORT SENIOR B WOMEN'S/SENIOR B MIXED 2000M FINAL</t>
  </si>
  <si>
    <t>WB3</t>
  </si>
  <si>
    <t>WB2</t>
  </si>
  <si>
    <t>WB1</t>
  </si>
  <si>
    <t>MB3</t>
  </si>
  <si>
    <t>MB2</t>
  </si>
  <si>
    <t>MB1</t>
  </si>
  <si>
    <t>Pittsburgh Hearts of Steel (7)</t>
  </si>
  <si>
    <t>NBP SrC Women (21)</t>
  </si>
  <si>
    <t>PRE-SORTING CHART SENIOR B MIXED 500M</t>
  </si>
  <si>
    <t>PRE-SORTING CHART SENIOR C MIXED 500M</t>
  </si>
  <si>
    <t>PRE-SORTING CHART SENIOR B WOMEN'S 500M</t>
  </si>
  <si>
    <t>PRE-SORTING CHART SENIOR C WOMEN'S 500M</t>
  </si>
  <si>
    <t>SORTING CHART SPORT MIXED 200M</t>
  </si>
  <si>
    <t>PRE-SORTING CHART SPORT WOMEN'S 200M</t>
  </si>
  <si>
    <t>SORTING CHART SPORT WOMEN'S 200M</t>
  </si>
  <si>
    <t>PRE-SORTING CHART SENIOR B MIXED 200M</t>
  </si>
  <si>
    <t>PRE-SORTING CHART SENIOR C MIXED 200M</t>
  </si>
  <si>
    <t>PRE-SORTING CHART SENIOR B WOMEN'S 200M</t>
  </si>
  <si>
    <t>PRE-SORTING CHART SENIOR C WOMEN'S 200M</t>
  </si>
  <si>
    <t>SORTING CHART COMMUNITY MIXED 200M</t>
  </si>
  <si>
    <t>+2 Sec</t>
  </si>
  <si>
    <t>+2sec</t>
  </si>
  <si>
    <t>+8sec</t>
  </si>
  <si>
    <t>+3sec</t>
  </si>
  <si>
    <t>+5sec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</si>
</sst>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[$-409]h:mm\ AM/PM;@"/>
    <numFmt numFmtId="166" formatCode="mm:ss.00"/>
  </numFmts>
  <fonts count="50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6"/>
      <color theme="1"/>
      <name val="Arial"/>
      <family val="2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18"/>
      <name val="Arial"/>
      <family val="2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8"/>
      <name val="Arial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name val="Arial"/>
      <family val="2"/>
    </font>
    <font>
      <sz val="36"/>
      <name val="Arial"/>
      <family val="2"/>
    </font>
    <font>
      <sz val="36"/>
      <color theme="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267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1" fillId="0" borderId="0" xfId="0" applyFont="1"/>
    <xf numFmtId="166" fontId="2" fillId="0" borderId="0" xfId="0" applyNumberFormat="1" applyFont="1"/>
    <xf numFmtId="166" fontId="2" fillId="0" borderId="2" xfId="0" applyNumberFormat="1" applyFont="1" applyBorder="1" applyAlignment="1">
      <alignment horizontal="center"/>
    </xf>
    <xf numFmtId="166" fontId="0" fillId="0" borderId="0" xfId="0" applyNumberFormat="1"/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/>
    <xf numFmtId="0" fontId="14" fillId="0" borderId="0" xfId="0" applyFont="1"/>
    <xf numFmtId="166" fontId="14" fillId="0" borderId="0" xfId="0" applyNumberFormat="1" applyFont="1"/>
    <xf numFmtId="0" fontId="16" fillId="0" borderId="0" xfId="0" applyFont="1"/>
    <xf numFmtId="166" fontId="16" fillId="0" borderId="0" xfId="0" applyNumberFormat="1" applyFont="1"/>
    <xf numFmtId="0" fontId="4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/>
    <xf numFmtId="20" fontId="18" fillId="0" borderId="0" xfId="0" applyNumberFormat="1" applyFont="1"/>
    <xf numFmtId="166" fontId="3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9" fillId="0" borderId="0" xfId="0" applyFont="1"/>
    <xf numFmtId="166" fontId="19" fillId="0" borderId="0" xfId="0" applyNumberFormat="1" applyFo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/>
    <xf numFmtId="0" fontId="4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166" fontId="3" fillId="6" borderId="2" xfId="0" applyNumberFormat="1" applyFont="1" applyFill="1" applyBorder="1" applyAlignment="1">
      <alignment horizontal="center" vertical="center"/>
    </xf>
    <xf numFmtId="165" fontId="5" fillId="6" borderId="4" xfId="0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/>
    </xf>
    <xf numFmtId="49" fontId="20" fillId="3" borderId="2" xfId="0" applyNumberFormat="1" applyFont="1" applyFill="1" applyBorder="1" applyAlignment="1">
      <alignment horizontal="center"/>
    </xf>
    <xf numFmtId="49" fontId="15" fillId="3" borderId="2" xfId="0" applyNumberFormat="1" applyFont="1" applyFill="1" applyBorder="1" applyAlignment="1">
      <alignment horizontal="center"/>
    </xf>
    <xf numFmtId="166" fontId="15" fillId="3" borderId="2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49" fontId="15" fillId="5" borderId="2" xfId="0" applyNumberFormat="1" applyFont="1" applyFill="1" applyBorder="1" applyAlignment="1">
      <alignment horizontal="center"/>
    </xf>
    <xf numFmtId="166" fontId="15" fillId="5" borderId="2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49" fontId="3" fillId="8" borderId="2" xfId="0" applyNumberFormat="1" applyFont="1" applyFill="1" applyBorder="1" applyAlignment="1">
      <alignment horizontal="center" vertical="center"/>
    </xf>
    <xf numFmtId="166" fontId="3" fillId="8" borderId="2" xfId="0" applyNumberFormat="1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/>
    </xf>
    <xf numFmtId="49" fontId="15" fillId="8" borderId="2" xfId="0" applyNumberFormat="1" applyFont="1" applyFill="1" applyBorder="1" applyAlignment="1">
      <alignment horizontal="center"/>
    </xf>
    <xf numFmtId="166" fontId="15" fillId="8" borderId="2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49" fontId="3" fillId="8" borderId="2" xfId="0" applyNumberFormat="1" applyFont="1" applyFill="1" applyBorder="1" applyAlignment="1">
      <alignment horizontal="center"/>
    </xf>
    <xf numFmtId="166" fontId="3" fillId="8" borderId="2" xfId="0" applyNumberFormat="1" applyFont="1" applyFill="1" applyBorder="1" applyAlignment="1">
      <alignment horizontal="center"/>
    </xf>
    <xf numFmtId="1" fontId="17" fillId="6" borderId="3" xfId="0" applyNumberFormat="1" applyFont="1" applyFill="1" applyBorder="1" applyAlignment="1">
      <alignment horizontal="center" vertical="center"/>
    </xf>
    <xf numFmtId="1" fontId="17" fillId="8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1" fontId="30" fillId="0" borderId="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10" borderId="1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 vertical="center"/>
    </xf>
    <xf numFmtId="165" fontId="5" fillId="10" borderId="4" xfId="0" applyNumberFormat="1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 vertical="center"/>
    </xf>
    <xf numFmtId="49" fontId="3" fillId="10" borderId="2" xfId="0" applyNumberFormat="1" applyFont="1" applyFill="1" applyBorder="1" applyAlignment="1">
      <alignment horizontal="center" vertical="center"/>
    </xf>
    <xf numFmtId="166" fontId="3" fillId="10" borderId="2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4" fillId="11" borderId="1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 vertical="center"/>
    </xf>
    <xf numFmtId="165" fontId="5" fillId="11" borderId="3" xfId="0" applyNumberFormat="1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 vertical="center"/>
    </xf>
    <xf numFmtId="49" fontId="3" fillId="11" borderId="2" xfId="0" applyNumberFormat="1" applyFont="1" applyFill="1" applyBorder="1" applyAlignment="1">
      <alignment horizontal="center" vertical="center"/>
    </xf>
    <xf numFmtId="166" fontId="3" fillId="11" borderId="2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17" fillId="9" borderId="3" xfId="0" applyFont="1" applyFill="1" applyBorder="1" applyAlignment="1">
      <alignment horizontal="center" vertical="center"/>
    </xf>
    <xf numFmtId="165" fontId="5" fillId="9" borderId="4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center" vertical="center"/>
    </xf>
    <xf numFmtId="166" fontId="3" fillId="9" borderId="2" xfId="0" applyNumberFormat="1" applyFont="1" applyFill="1" applyBorder="1" applyAlignment="1">
      <alignment horizontal="center" vertical="center"/>
    </xf>
    <xf numFmtId="166" fontId="3" fillId="9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49" fontId="15" fillId="10" borderId="2" xfId="0" applyNumberFormat="1" applyFont="1" applyFill="1" applyBorder="1" applyAlignment="1">
      <alignment horizontal="center"/>
    </xf>
    <xf numFmtId="166" fontId="15" fillId="10" borderId="2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6" fillId="4" borderId="0" xfId="0" applyFont="1" applyFill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4" fillId="5" borderId="2" xfId="0" applyNumberFormat="1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/>
    </xf>
    <xf numFmtId="49" fontId="29" fillId="12" borderId="2" xfId="0" applyNumberFormat="1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/>
    </xf>
    <xf numFmtId="49" fontId="24" fillId="8" borderId="2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/>
    </xf>
    <xf numFmtId="0" fontId="34" fillId="0" borderId="2" xfId="0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166" fontId="39" fillId="0" borderId="2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1" fontId="17" fillId="9" borderId="3" xfId="0" applyNumberFormat="1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49" fontId="42" fillId="3" borderId="2" xfId="0" applyNumberFormat="1" applyFont="1" applyFill="1" applyBorder="1" applyAlignment="1">
      <alignment horizontal="center" vertical="center"/>
    </xf>
    <xf numFmtId="166" fontId="42" fillId="3" borderId="2" xfId="0" applyNumberFormat="1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49" fontId="43" fillId="0" borderId="2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/>
    </xf>
    <xf numFmtId="0" fontId="42" fillId="8" borderId="2" xfId="0" applyFont="1" applyFill="1" applyBorder="1" applyAlignment="1">
      <alignment horizontal="center" vertical="center"/>
    </xf>
    <xf numFmtId="49" fontId="42" fillId="8" borderId="2" xfId="0" applyNumberFormat="1" applyFont="1" applyFill="1" applyBorder="1" applyAlignment="1">
      <alignment horizontal="center" vertical="center"/>
    </xf>
    <xf numFmtId="166" fontId="42" fillId="8" borderId="2" xfId="0" applyNumberFormat="1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2" fillId="11" borderId="2" xfId="0" applyFont="1" applyFill="1" applyBorder="1" applyAlignment="1">
      <alignment horizontal="center" vertical="center"/>
    </xf>
    <xf numFmtId="49" fontId="42" fillId="11" borderId="2" xfId="0" applyNumberFormat="1" applyFont="1" applyFill="1" applyBorder="1" applyAlignment="1">
      <alignment horizontal="center" vertical="center"/>
    </xf>
    <xf numFmtId="166" fontId="42" fillId="11" borderId="2" xfId="0" applyNumberFormat="1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2" fillId="9" borderId="2" xfId="0" applyFont="1" applyFill="1" applyBorder="1" applyAlignment="1">
      <alignment horizontal="center" vertical="center"/>
    </xf>
    <xf numFmtId="49" fontId="42" fillId="9" borderId="2" xfId="0" applyNumberFormat="1" applyFont="1" applyFill="1" applyBorder="1" applyAlignment="1">
      <alignment horizontal="center" vertical="center"/>
    </xf>
    <xf numFmtId="166" fontId="42" fillId="9" borderId="2" xfId="0" applyNumberFormat="1" applyFont="1" applyFill="1" applyBorder="1" applyAlignment="1">
      <alignment horizontal="center" vertical="center"/>
    </xf>
    <xf numFmtId="0" fontId="44" fillId="9" borderId="3" xfId="0" applyFont="1" applyFill="1" applyBorder="1" applyAlignment="1">
      <alignment horizontal="center" vertical="center"/>
    </xf>
    <xf numFmtId="0" fontId="42" fillId="10" borderId="2" xfId="0" applyFont="1" applyFill="1" applyBorder="1" applyAlignment="1">
      <alignment horizontal="center" vertical="center"/>
    </xf>
    <xf numFmtId="49" fontId="42" fillId="10" borderId="2" xfId="0" applyNumberFormat="1" applyFont="1" applyFill="1" applyBorder="1" applyAlignment="1">
      <alignment horizontal="center" vertical="center"/>
    </xf>
    <xf numFmtId="166" fontId="42" fillId="10" borderId="2" xfId="0" applyNumberFormat="1" applyFont="1" applyFill="1" applyBorder="1" applyAlignment="1">
      <alignment horizontal="center" vertical="center"/>
    </xf>
    <xf numFmtId="0" fontId="44" fillId="10" borderId="3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8" borderId="2" xfId="0" applyFont="1" applyFill="1" applyBorder="1" applyAlignment="1">
      <alignment horizontal="center" vertical="center" wrapText="1"/>
    </xf>
    <xf numFmtId="0" fontId="42" fillId="11" borderId="2" xfId="0" applyFont="1" applyFill="1" applyBorder="1" applyAlignment="1">
      <alignment horizontal="center" vertical="center" wrapText="1"/>
    </xf>
    <xf numFmtId="0" fontId="42" fillId="9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2" fillId="10" borderId="2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center"/>
    </xf>
    <xf numFmtId="49" fontId="45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166" fontId="46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2" fillId="3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165" fontId="43" fillId="3" borderId="4" xfId="0" applyNumberFormat="1" applyFont="1" applyFill="1" applyBorder="1" applyAlignment="1">
      <alignment horizontal="center" vertical="center"/>
    </xf>
    <xf numFmtId="0" fontId="42" fillId="8" borderId="1" xfId="0" applyFont="1" applyFill="1" applyBorder="1" applyAlignment="1">
      <alignment horizontal="center" vertical="center"/>
    </xf>
    <xf numFmtId="165" fontId="43" fillId="8" borderId="4" xfId="0" applyNumberFormat="1" applyFont="1" applyFill="1" applyBorder="1" applyAlignment="1">
      <alignment horizontal="center" vertical="center"/>
    </xf>
    <xf numFmtId="0" fontId="42" fillId="11" borderId="1" xfId="0" applyFont="1" applyFill="1" applyBorder="1" applyAlignment="1">
      <alignment horizontal="center" vertical="center"/>
    </xf>
    <xf numFmtId="165" fontId="43" fillId="11" borderId="3" xfId="0" applyNumberFormat="1" applyFont="1" applyFill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165" fontId="43" fillId="9" borderId="4" xfId="0" applyNumberFormat="1" applyFont="1" applyFill="1" applyBorder="1" applyAlignment="1">
      <alignment horizontal="center" vertical="center"/>
    </xf>
    <xf numFmtId="0" fontId="42" fillId="10" borderId="1" xfId="0" applyFont="1" applyFill="1" applyBorder="1" applyAlignment="1">
      <alignment horizontal="center" vertical="center"/>
    </xf>
    <xf numFmtId="165" fontId="43" fillId="10" borderId="4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49" fontId="42" fillId="0" borderId="0" xfId="0" applyNumberFormat="1" applyFont="1" applyAlignment="1">
      <alignment vertical="center"/>
    </xf>
    <xf numFmtId="0" fontId="43" fillId="0" borderId="0" xfId="0" applyFont="1" applyAlignment="1">
      <alignment vertical="center"/>
    </xf>
    <xf numFmtId="166" fontId="43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1" fontId="44" fillId="8" borderId="3" xfId="0" applyNumberFormat="1" applyFont="1" applyFill="1" applyBorder="1" applyAlignment="1">
      <alignment horizontal="center" vertical="center"/>
    </xf>
    <xf numFmtId="1" fontId="44" fillId="9" borderId="3" xfId="0" applyNumberFormat="1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/>
    </xf>
    <xf numFmtId="49" fontId="42" fillId="6" borderId="2" xfId="0" applyNumberFormat="1" applyFont="1" applyFill="1" applyBorder="1" applyAlignment="1">
      <alignment horizontal="center" vertical="center"/>
    </xf>
    <xf numFmtId="166" fontId="42" fillId="6" borderId="2" xfId="0" applyNumberFormat="1" applyFont="1" applyFill="1" applyBorder="1" applyAlignment="1">
      <alignment horizontal="center" vertical="center"/>
    </xf>
    <xf numFmtId="1" fontId="44" fillId="6" borderId="3" xfId="0" applyNumberFormat="1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/>
    </xf>
    <xf numFmtId="165" fontId="43" fillId="6" borderId="4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6" fontId="39" fillId="0" borderId="0" xfId="0" applyNumberFormat="1" applyFont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166" fontId="37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166" fontId="40" fillId="0" borderId="0" xfId="0" applyNumberFormat="1" applyFont="1" applyAlignment="1">
      <alignment horizontal="center" vertical="center"/>
    </xf>
    <xf numFmtId="0" fontId="15" fillId="9" borderId="2" xfId="0" applyFont="1" applyFill="1" applyBorder="1" applyAlignment="1">
      <alignment horizontal="center"/>
    </xf>
    <xf numFmtId="49" fontId="15" fillId="9" borderId="2" xfId="0" applyNumberFormat="1" applyFont="1" applyFill="1" applyBorder="1" applyAlignment="1">
      <alignment horizontal="center"/>
    </xf>
    <xf numFmtId="166" fontId="15" fillId="9" borderId="2" xfId="0" applyNumberFormat="1" applyFont="1" applyFill="1" applyBorder="1" applyAlignment="1">
      <alignment horizontal="center"/>
    </xf>
    <xf numFmtId="49" fontId="24" fillId="9" borderId="2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49" fontId="24" fillId="10" borderId="2" xfId="0" applyNumberFormat="1" applyFont="1" applyFill="1" applyBorder="1" applyAlignment="1">
      <alignment horizontal="center" vertical="center" wrapText="1"/>
    </xf>
    <xf numFmtId="166" fontId="49" fillId="0" borderId="2" xfId="0" applyNumberFormat="1" applyFont="1" applyBorder="1" applyAlignment="1">
      <alignment horizontal="center" vertical="center"/>
    </xf>
    <xf numFmtId="49" fontId="48" fillId="0" borderId="0" xfId="0" applyNumberFormat="1" applyFont="1" applyAlignment="1">
      <alignment horizontal="left"/>
    </xf>
    <xf numFmtId="166" fontId="49" fillId="0" borderId="2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center" vertical="center"/>
    </xf>
    <xf numFmtId="0" fontId="42" fillId="4" borderId="4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10" xfId="0" applyFont="1" applyFill="1" applyBorder="1" applyAlignment="1">
      <alignment horizontal="center" vertical="center"/>
    </xf>
    <xf numFmtId="0" fontId="47" fillId="7" borderId="8" xfId="0" applyFont="1" applyFill="1" applyBorder="1" applyAlignment="1">
      <alignment horizontal="center" vertical="center"/>
    </xf>
    <xf numFmtId="0" fontId="47" fillId="7" borderId="9" xfId="0" applyFont="1" applyFill="1" applyBorder="1" applyAlignment="1">
      <alignment horizontal="center" vertical="center"/>
    </xf>
    <xf numFmtId="0" fontId="47" fillId="7" borderId="10" xfId="0" applyFont="1" applyFill="1" applyBorder="1" applyAlignment="1">
      <alignment horizontal="center" vertical="center"/>
    </xf>
  </cellXfs>
  <cellStyles count="26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Normal" xfId="0" builtinId="0"/>
  </cellStyles>
  <dxfs count="9"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10881</xdr:colOff>
      <xdr:row>0</xdr:row>
      <xdr:rowOff>89808</xdr:rowOff>
    </xdr:from>
    <xdr:to>
      <xdr:col>3</xdr:col>
      <xdr:colOff>1736267</xdr:colOff>
      <xdr:row>0</xdr:row>
      <xdr:rowOff>1809750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2749E9-D31F-48D3-A345-801364632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1" y="89808"/>
          <a:ext cx="3439886" cy="1719942"/>
        </a:xfrm>
        <a:prstGeom prst="rect">
          <a:avLst/>
        </a:prstGeom>
      </xdr:spPr>
    </xdr:pic>
    <xdr:clientData/>
  </xdr:twoCellAnchor>
  <xdr:oneCellAnchor>
    <xdr:from>
      <xdr:col>3</xdr:col>
      <xdr:colOff>1121229</xdr:colOff>
      <xdr:row>0</xdr:row>
      <xdr:rowOff>391889</xdr:rowOff>
    </xdr:from>
    <xdr:ext cx="4082142" cy="121937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340D31-FF04-52D0-76F7-8A358FCC3078}"/>
            </a:ext>
          </a:extLst>
        </xdr:cNvPr>
        <xdr:cNvSpPr txBox="1"/>
      </xdr:nvSpPr>
      <xdr:spPr>
        <a:xfrm>
          <a:off x="2835729" y="391889"/>
          <a:ext cx="4082142" cy="1219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CA" sz="2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 Sarasota International Dragon Boat Festival</a:t>
          </a:r>
          <a:endParaRPr lang="en-CA" sz="11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2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April</a:t>
          </a:r>
          <a:r>
            <a:rPr lang="en-CA" sz="2400" b="1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21, 2024</a:t>
          </a:r>
          <a:endParaRPr lang="en-CA" sz="24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103417</xdr:rowOff>
    </xdr:from>
    <xdr:to>
      <xdr:col>3</xdr:col>
      <xdr:colOff>1725386</xdr:colOff>
      <xdr:row>0</xdr:row>
      <xdr:rowOff>1823359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B5D5BF-EDB0-40F1-B8A9-D271A620F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417"/>
          <a:ext cx="3439886" cy="1719942"/>
        </a:xfrm>
        <a:prstGeom prst="rect">
          <a:avLst/>
        </a:prstGeom>
      </xdr:spPr>
    </xdr:pic>
    <xdr:clientData/>
  </xdr:twoCellAnchor>
  <xdr:oneCellAnchor>
    <xdr:from>
      <xdr:col>3</xdr:col>
      <xdr:colOff>1137557</xdr:colOff>
      <xdr:row>0</xdr:row>
      <xdr:rowOff>391889</xdr:rowOff>
    </xdr:from>
    <xdr:ext cx="4065814" cy="121937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ECD9116-D079-44BC-8098-C465ABBD3E03}"/>
            </a:ext>
          </a:extLst>
        </xdr:cNvPr>
        <xdr:cNvSpPr txBox="1"/>
      </xdr:nvSpPr>
      <xdr:spPr>
        <a:xfrm>
          <a:off x="2852057" y="391889"/>
          <a:ext cx="4065814" cy="1219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CA" sz="2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 Sarasota International Dragon Boat Festival</a:t>
          </a:r>
          <a:endParaRPr lang="en-CA" sz="11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2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April</a:t>
          </a:r>
          <a:r>
            <a:rPr lang="en-CA" sz="2400" b="1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21, 2024</a:t>
          </a:r>
          <a:endParaRPr lang="en-CA" sz="24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92531</xdr:rowOff>
    </xdr:from>
    <xdr:to>
      <xdr:col>3</xdr:col>
      <xdr:colOff>1752601</xdr:colOff>
      <xdr:row>0</xdr:row>
      <xdr:rowOff>1812473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C6CDB2-7C9B-4565-8C9F-AD78BC255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92531"/>
          <a:ext cx="3439886" cy="1719942"/>
        </a:xfrm>
        <a:prstGeom prst="rect">
          <a:avLst/>
        </a:prstGeom>
      </xdr:spPr>
    </xdr:pic>
    <xdr:clientData/>
  </xdr:twoCellAnchor>
  <xdr:oneCellAnchor>
    <xdr:from>
      <xdr:col>3</xdr:col>
      <xdr:colOff>1121229</xdr:colOff>
      <xdr:row>0</xdr:row>
      <xdr:rowOff>391889</xdr:rowOff>
    </xdr:from>
    <xdr:ext cx="4082142" cy="121937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43994E-C357-40A2-BD86-EF24F03F5D2D}"/>
            </a:ext>
          </a:extLst>
        </xdr:cNvPr>
        <xdr:cNvSpPr txBox="1"/>
      </xdr:nvSpPr>
      <xdr:spPr>
        <a:xfrm>
          <a:off x="2835729" y="391889"/>
          <a:ext cx="4082142" cy="1219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CA" sz="2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 Sarasota International Dragon Boat Festival</a:t>
          </a:r>
          <a:endParaRPr lang="en-CA" sz="11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2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April</a:t>
          </a:r>
          <a:r>
            <a:rPr lang="en-CA" sz="2400" b="1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21, 2024</a:t>
          </a:r>
          <a:endParaRPr lang="en-CA" sz="2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135"/>
  <sheetViews>
    <sheetView showZeros="0" zoomScale="140" zoomScaleNormal="140" workbookViewId="0">
      <selection activeCell="G79" sqref="G79"/>
    </sheetView>
  </sheetViews>
  <sheetFormatPr defaultColWidth="8.77734375" defaultRowHeight="14.4" x14ac:dyDescent="0.3"/>
  <cols>
    <col min="1" max="1" width="10.6640625" customWidth="1"/>
    <col min="2" max="2" width="7.6640625" style="25" customWidth="1"/>
    <col min="3" max="3" width="6.6640625" style="25" customWidth="1"/>
    <col min="4" max="4" width="55.6640625" style="34" customWidth="1"/>
    <col min="5" max="5" width="7.6640625" style="25" customWidth="1"/>
    <col min="6" max="6" width="15.6640625" style="26" customWidth="1"/>
    <col min="7" max="7" width="12.6640625" customWidth="1"/>
    <col min="8" max="8" width="5.44140625" style="23" customWidth="1"/>
    <col min="9" max="9" width="40.6640625" style="23" customWidth="1"/>
    <col min="10" max="10" width="5.77734375" style="23" customWidth="1"/>
    <col min="11" max="11" width="13.109375" style="24" customWidth="1"/>
    <col min="12" max="12" width="10.44140625" style="22" customWidth="1"/>
    <col min="13" max="13" width="5.44140625" style="23" customWidth="1"/>
    <col min="14" max="14" width="40.6640625" style="23" customWidth="1"/>
    <col min="15" max="15" width="5.77734375" style="23" bestFit="1" customWidth="1"/>
    <col min="16" max="16" width="13.109375" style="24" customWidth="1"/>
    <col min="17" max="17" width="8.77734375" style="6"/>
  </cols>
  <sheetData>
    <row r="1" spans="1:29" ht="15.6" x14ac:dyDescent="0.3">
      <c r="A1" s="234" t="s">
        <v>87</v>
      </c>
      <c r="B1" s="234"/>
      <c r="C1" s="234"/>
      <c r="D1" s="234"/>
      <c r="E1" s="234"/>
      <c r="F1" s="234"/>
      <c r="V1" s="12"/>
      <c r="AC1" s="12"/>
    </row>
    <row r="2" spans="1:29" x14ac:dyDescent="0.3">
      <c r="B2" s="1"/>
      <c r="C2" s="2"/>
      <c r="D2" s="16"/>
      <c r="E2" s="1"/>
      <c r="F2" s="10"/>
      <c r="G2" s="36">
        <v>1.4583333333333334E-2</v>
      </c>
      <c r="V2" s="12"/>
      <c r="AC2" s="12"/>
    </row>
    <row r="3" spans="1:29" x14ac:dyDescent="0.3">
      <c r="A3" s="5" t="s">
        <v>32</v>
      </c>
      <c r="B3" s="3"/>
      <c r="C3" s="4"/>
      <c r="D3" s="16"/>
      <c r="E3" s="1"/>
      <c r="F3" s="10"/>
      <c r="G3" s="36">
        <v>7.6388888888888886E-3</v>
      </c>
      <c r="V3" s="12"/>
    </row>
    <row r="4" spans="1:29" x14ac:dyDescent="0.3">
      <c r="A4" s="5"/>
      <c r="B4" s="3"/>
      <c r="C4" s="4"/>
      <c r="D4" s="16"/>
      <c r="E4" s="1"/>
      <c r="F4" s="36"/>
      <c r="G4" s="36">
        <v>8.3333333333333332E-3</v>
      </c>
      <c r="V4" s="12"/>
    </row>
    <row r="5" spans="1:29" x14ac:dyDescent="0.3">
      <c r="A5" s="27" t="s">
        <v>23</v>
      </c>
      <c r="B5" s="28" t="s">
        <v>0</v>
      </c>
      <c r="C5" s="29"/>
      <c r="D5" s="28" t="s">
        <v>27</v>
      </c>
      <c r="E5" s="28" t="s">
        <v>1</v>
      </c>
      <c r="F5" s="30" t="s">
        <v>2</v>
      </c>
      <c r="H5" s="59" t="s">
        <v>4</v>
      </c>
      <c r="I5" s="60" t="s">
        <v>22</v>
      </c>
      <c r="J5" s="61" t="s">
        <v>1</v>
      </c>
      <c r="K5" s="62" t="s">
        <v>2</v>
      </c>
      <c r="L5" s="8"/>
      <c r="M5" s="59" t="s">
        <v>4</v>
      </c>
      <c r="N5" s="60" t="s">
        <v>22</v>
      </c>
      <c r="O5" s="61" t="s">
        <v>1</v>
      </c>
      <c r="P5" s="62" t="s">
        <v>2</v>
      </c>
      <c r="V5" s="12"/>
    </row>
    <row r="6" spans="1:29" x14ac:dyDescent="0.3">
      <c r="A6" s="31">
        <v>1</v>
      </c>
      <c r="B6" s="13">
        <v>1</v>
      </c>
      <c r="C6" s="14"/>
      <c r="D6" s="33"/>
      <c r="E6" s="13"/>
      <c r="F6" s="15"/>
      <c r="G6" s="92"/>
      <c r="H6" s="38">
        <f>RANK($K6,$K$6:$K$9,1)</f>
        <v>3</v>
      </c>
      <c r="I6" s="13" t="str">
        <f>D7</f>
        <v>SACA Golden Dragons (1)</v>
      </c>
      <c r="J6" s="13">
        <f>E7</f>
        <v>3</v>
      </c>
      <c r="K6" s="15">
        <f>F7</f>
        <v>1.5296296296296297E-3</v>
      </c>
      <c r="L6" s="8"/>
      <c r="M6" s="38">
        <v>1</v>
      </c>
      <c r="N6" s="13" t="str">
        <f>VLOOKUP($M6,$H$6:$I$9,2,FALSE)</f>
        <v>Da Mixed (13)</v>
      </c>
      <c r="O6" s="13">
        <f>VLOOKUP($M6,$H$6:$J$9,3,FALSE)</f>
        <v>4</v>
      </c>
      <c r="P6" s="122">
        <f>VLOOKUP($M6,$H$6:$K$9,4,FALSE)</f>
        <v>1.4615740740740741E-3</v>
      </c>
      <c r="V6" s="12"/>
    </row>
    <row r="7" spans="1:29" x14ac:dyDescent="0.3">
      <c r="A7" s="32">
        <v>0.33333333333333331</v>
      </c>
      <c r="B7" s="13">
        <v>2</v>
      </c>
      <c r="C7" s="14"/>
      <c r="D7" s="33" t="str">
        <f>Teams!A2</f>
        <v>SACA Golden Dragons (1)</v>
      </c>
      <c r="E7" s="13">
        <v>3</v>
      </c>
      <c r="F7" s="15">
        <v>1.5296296296296297E-3</v>
      </c>
      <c r="G7" s="92"/>
      <c r="H7" s="38">
        <f>RANK($K7,$K$6:$K$9,1)</f>
        <v>1</v>
      </c>
      <c r="I7" s="13" t="str">
        <f t="shared" ref="I7:I9" si="0">D8</f>
        <v>Da Mixed (13)</v>
      </c>
      <c r="J7" s="13">
        <f t="shared" ref="J7:J9" si="1">E8</f>
        <v>4</v>
      </c>
      <c r="K7" s="15">
        <f t="shared" ref="K7:K9" si="2">F8</f>
        <v>1.4615740740740741E-3</v>
      </c>
      <c r="M7" s="38">
        <v>2</v>
      </c>
      <c r="N7" s="13" t="str">
        <f>VLOOKUP($M7,$H$6:$I$9,2,FALSE)</f>
        <v>Windy City Dragon Boat Club (15)</v>
      </c>
      <c r="O7" s="13">
        <f>VLOOKUP($M7,$H$6:$J$9,3,FALSE)</f>
        <v>2</v>
      </c>
      <c r="P7" s="122">
        <f>VLOOKUP($M7,$H$6:$K$9,4,FALSE)</f>
        <v>1.46875E-3</v>
      </c>
      <c r="V7" s="12"/>
    </row>
    <row r="8" spans="1:29" x14ac:dyDescent="0.3">
      <c r="A8" s="231"/>
      <c r="B8" s="13">
        <v>3</v>
      </c>
      <c r="C8" s="14"/>
      <c r="D8" s="33" t="str">
        <f>Teams!A3</f>
        <v>Da Mixed (13)</v>
      </c>
      <c r="E8" s="13">
        <v>4</v>
      </c>
      <c r="F8" s="15">
        <v>1.4615740740740741E-3</v>
      </c>
      <c r="G8" s="92"/>
      <c r="H8" s="38">
        <f>RANK($K8,$K$6:$K$9,1)</f>
        <v>2</v>
      </c>
      <c r="I8" s="13" t="str">
        <f t="shared" si="0"/>
        <v>Windy City Dragon Boat Club (15)</v>
      </c>
      <c r="J8" s="13">
        <f t="shared" si="1"/>
        <v>2</v>
      </c>
      <c r="K8" s="15">
        <f t="shared" si="2"/>
        <v>1.46875E-3</v>
      </c>
      <c r="L8" s="7"/>
      <c r="M8" s="38">
        <v>3</v>
      </c>
      <c r="N8" s="13" t="str">
        <f>VLOOKUP($M8,$H$6:$I$9,2,FALSE)</f>
        <v>SACA Golden Dragons (1)</v>
      </c>
      <c r="O8" s="13">
        <f>VLOOKUP($M8,$H$6:$J$9,3,FALSE)</f>
        <v>3</v>
      </c>
      <c r="P8" s="122">
        <f>VLOOKUP($M8,$H$6:$K$9,4,FALSE)</f>
        <v>1.5296296296296297E-3</v>
      </c>
      <c r="V8" s="12"/>
    </row>
    <row r="9" spans="1:29" x14ac:dyDescent="0.3">
      <c r="A9" s="232"/>
      <c r="B9" s="13">
        <v>4</v>
      </c>
      <c r="C9" s="14"/>
      <c r="D9" s="33" t="str">
        <f>Teams!A4</f>
        <v>Windy City Dragon Boat Club (15)</v>
      </c>
      <c r="E9" s="13">
        <v>2</v>
      </c>
      <c r="F9" s="15">
        <v>1.46875E-3</v>
      </c>
      <c r="G9" s="92"/>
      <c r="H9" s="38">
        <f>RANK($K9,$K$6:$K$9,1)</f>
        <v>4</v>
      </c>
      <c r="I9" s="13" t="str">
        <f t="shared" si="0"/>
        <v>Red Dragons Miami (18)</v>
      </c>
      <c r="J9" s="13">
        <f t="shared" si="1"/>
        <v>5</v>
      </c>
      <c r="K9" s="15">
        <f t="shared" si="2"/>
        <v>1.579513888888889E-3</v>
      </c>
      <c r="L9" s="8"/>
      <c r="M9" s="38">
        <v>4</v>
      </c>
      <c r="N9" s="13" t="str">
        <f>VLOOKUP($M9,$H$6:$I$9,2,FALSE)</f>
        <v>Red Dragons Miami (18)</v>
      </c>
      <c r="O9" s="13">
        <f>VLOOKUP($M9,$H$6:$J$9,3,FALSE)</f>
        <v>5</v>
      </c>
      <c r="P9" s="122">
        <f>VLOOKUP($M9,$H$6:$K$9,4,FALSE)</f>
        <v>1.579513888888889E-3</v>
      </c>
      <c r="V9" s="12"/>
    </row>
    <row r="10" spans="1:29" x14ac:dyDescent="0.3">
      <c r="A10" s="232"/>
      <c r="B10" s="13">
        <v>5</v>
      </c>
      <c r="C10" s="14"/>
      <c r="D10" s="33" t="str">
        <f>Teams!A5</f>
        <v>Red Dragons Miami (18)</v>
      </c>
      <c r="E10" s="13">
        <v>5</v>
      </c>
      <c r="F10" s="15">
        <v>1.579513888888889E-3</v>
      </c>
      <c r="G10" s="92"/>
    </row>
    <row r="11" spans="1:29" x14ac:dyDescent="0.3">
      <c r="A11" s="233"/>
      <c r="B11" s="13">
        <v>6</v>
      </c>
      <c r="C11" s="14"/>
      <c r="D11" s="33"/>
      <c r="E11" s="13"/>
      <c r="F11" s="15"/>
      <c r="G11" s="92"/>
    </row>
    <row r="12" spans="1:29" x14ac:dyDescent="0.3">
      <c r="A12" s="5"/>
      <c r="B12" s="3"/>
      <c r="C12" s="4"/>
      <c r="D12" s="16"/>
      <c r="E12" s="1"/>
      <c r="F12" s="36"/>
      <c r="G12" s="92"/>
    </row>
    <row r="13" spans="1:29" x14ac:dyDescent="0.3">
      <c r="A13" s="66" t="s">
        <v>23</v>
      </c>
      <c r="B13" s="69" t="s">
        <v>0</v>
      </c>
      <c r="C13" s="70"/>
      <c r="D13" s="69" t="s">
        <v>30</v>
      </c>
      <c r="E13" s="69" t="s">
        <v>1</v>
      </c>
      <c r="F13" s="71" t="s">
        <v>2</v>
      </c>
      <c r="G13" s="92"/>
      <c r="H13" s="72" t="s">
        <v>4</v>
      </c>
      <c r="I13" s="73" t="s">
        <v>28</v>
      </c>
      <c r="J13" s="73" t="s">
        <v>1</v>
      </c>
      <c r="K13" s="74" t="s">
        <v>2</v>
      </c>
      <c r="L13" s="7"/>
      <c r="M13" s="75" t="s">
        <v>4</v>
      </c>
      <c r="N13" s="76" t="s">
        <v>29</v>
      </c>
      <c r="O13" s="76" t="s">
        <v>1</v>
      </c>
      <c r="P13" s="77" t="s">
        <v>2</v>
      </c>
    </row>
    <row r="14" spans="1:29" x14ac:dyDescent="0.3">
      <c r="A14" s="67">
        <f>A6+1</f>
        <v>2</v>
      </c>
      <c r="B14" s="13">
        <v>1</v>
      </c>
      <c r="C14" s="14"/>
      <c r="D14" s="33"/>
      <c r="E14" s="13"/>
      <c r="F14" s="15"/>
      <c r="G14" s="92"/>
      <c r="H14" s="38">
        <f>RANK($K14,$K$14:$K$17,1)</f>
        <v>1</v>
      </c>
      <c r="I14" s="13" t="str">
        <f>D15</f>
        <v>NBP Women (6)</v>
      </c>
      <c r="J14" s="13">
        <f>E15</f>
        <v>1</v>
      </c>
      <c r="K14" s="15">
        <f>F15</f>
        <v>1.5800925925925928E-3</v>
      </c>
      <c r="L14" s="8"/>
      <c r="M14" s="38">
        <v>1</v>
      </c>
      <c r="N14" s="13" t="str">
        <f>VLOOKUP($M14,$H$13:$I$17,2,FALSE)</f>
        <v>NBP Women (6)</v>
      </c>
      <c r="O14" s="13">
        <f>VLOOKUP($M14,$H$14:$J$17,3,FALSE)</f>
        <v>1</v>
      </c>
      <c r="P14" s="15">
        <f>VLOOKUP($M14,$H$14:$K$17,4,FALSE)</f>
        <v>1.5800925925925928E-3</v>
      </c>
    </row>
    <row r="15" spans="1:29" x14ac:dyDescent="0.3">
      <c r="A15" s="68">
        <f>A7+$G$2</f>
        <v>0.34791666666666665</v>
      </c>
      <c r="B15" s="13">
        <v>2</v>
      </c>
      <c r="C15" s="14"/>
      <c r="D15" s="33" t="str">
        <f>Teams!B2</f>
        <v>NBP Women (6)</v>
      </c>
      <c r="E15" s="13">
        <v>1</v>
      </c>
      <c r="F15" s="15">
        <v>1.5800925925925928E-3</v>
      </c>
      <c r="G15" s="92"/>
      <c r="H15" s="38">
        <f t="shared" ref="H15:H17" si="3">RANK($K15,$K$14:$K$17,1)</f>
        <v>2</v>
      </c>
      <c r="I15" s="13" t="str">
        <f t="shared" ref="I15:I17" si="4">D16</f>
        <v>Da Gals (11)</v>
      </c>
      <c r="J15" s="13">
        <f t="shared" ref="J15:J17" si="5">E16</f>
        <v>2</v>
      </c>
      <c r="K15" s="15">
        <f t="shared" ref="K15:K17" si="6">F16</f>
        <v>1.642013888888889E-3</v>
      </c>
      <c r="M15" s="38">
        <v>2</v>
      </c>
      <c r="N15" s="13" t="str">
        <f t="shared" ref="N15:N17" si="7">VLOOKUP($M15,$H$13:$I$17,2,FALSE)</f>
        <v>Da Gals (11)</v>
      </c>
      <c r="O15" s="13">
        <f t="shared" ref="O15:O17" si="8">VLOOKUP($M15,$H$14:$J$17,3,FALSE)</f>
        <v>2</v>
      </c>
      <c r="P15" s="15">
        <f t="shared" ref="P15:P17" si="9">VLOOKUP($M15,$H$14:$K$17,4,FALSE)</f>
        <v>1.642013888888889E-3</v>
      </c>
    </row>
    <row r="16" spans="1:29" x14ac:dyDescent="0.3">
      <c r="A16" s="231"/>
      <c r="B16" s="13">
        <v>3</v>
      </c>
      <c r="C16" s="14"/>
      <c r="D16" s="33" t="str">
        <f>Teams!B3</f>
        <v>Da Gals (11)</v>
      </c>
      <c r="E16" s="13">
        <v>2</v>
      </c>
      <c r="F16" s="15">
        <v>1.642013888888889E-3</v>
      </c>
      <c r="G16" s="92"/>
      <c r="H16" s="38">
        <f t="shared" si="3"/>
        <v>3</v>
      </c>
      <c r="I16" s="13" t="str">
        <f t="shared" si="4"/>
        <v>Da Gals White (12)</v>
      </c>
      <c r="J16" s="13">
        <f t="shared" si="5"/>
        <v>3</v>
      </c>
      <c r="K16" s="15">
        <f t="shared" si="6"/>
        <v>1.6450231481481481E-3</v>
      </c>
      <c r="L16" s="7"/>
      <c r="M16" s="38">
        <v>3</v>
      </c>
      <c r="N16" s="13" t="str">
        <f t="shared" si="7"/>
        <v>Da Gals White (12)</v>
      </c>
      <c r="O16" s="13">
        <f t="shared" si="8"/>
        <v>3</v>
      </c>
      <c r="P16" s="15">
        <f t="shared" si="9"/>
        <v>1.6450231481481481E-3</v>
      </c>
    </row>
    <row r="17" spans="1:16" x14ac:dyDescent="0.3">
      <c r="A17" s="232"/>
      <c r="B17" s="13">
        <v>4</v>
      </c>
      <c r="C17" s="14"/>
      <c r="D17" s="33" t="str">
        <f>Teams!B4</f>
        <v>Da Gals White (12)</v>
      </c>
      <c r="E17" s="13">
        <v>3</v>
      </c>
      <c r="F17" s="15">
        <v>1.6450231481481481E-3</v>
      </c>
      <c r="G17" s="92"/>
      <c r="H17" s="38">
        <f t="shared" si="3"/>
        <v>4</v>
      </c>
      <c r="I17" s="13" t="str">
        <f t="shared" si="4"/>
        <v>Charlotte Harbor Dragons (23)</v>
      </c>
      <c r="J17" s="13">
        <f t="shared" si="5"/>
        <v>4</v>
      </c>
      <c r="K17" s="15">
        <f t="shared" si="6"/>
        <v>1.6815972222222221E-3</v>
      </c>
      <c r="L17" s="8"/>
      <c r="M17" s="38">
        <v>4</v>
      </c>
      <c r="N17" s="13" t="str">
        <f t="shared" si="7"/>
        <v>Charlotte Harbor Dragons (23)</v>
      </c>
      <c r="O17" s="13">
        <f t="shared" si="8"/>
        <v>4</v>
      </c>
      <c r="P17" s="15">
        <f t="shared" si="9"/>
        <v>1.6815972222222221E-3</v>
      </c>
    </row>
    <row r="18" spans="1:16" x14ac:dyDescent="0.3">
      <c r="A18" s="232"/>
      <c r="B18" s="13">
        <v>5</v>
      </c>
      <c r="C18" s="14"/>
      <c r="D18" s="33" t="str">
        <f>Teams!B5</f>
        <v>Charlotte Harbor Dragons (23)</v>
      </c>
      <c r="E18" s="13">
        <v>4</v>
      </c>
      <c r="F18" s="15">
        <v>1.6815972222222221E-3</v>
      </c>
      <c r="G18" s="92"/>
    </row>
    <row r="19" spans="1:16" x14ac:dyDescent="0.3">
      <c r="A19" s="233"/>
      <c r="B19" s="13">
        <v>6</v>
      </c>
      <c r="C19" s="14"/>
      <c r="D19" s="33">
        <f>Teams!B6</f>
        <v>0</v>
      </c>
      <c r="E19" s="13"/>
      <c r="F19" s="15"/>
      <c r="G19" s="92"/>
    </row>
    <row r="20" spans="1:16" x14ac:dyDescent="0.3">
      <c r="G20" s="92"/>
    </row>
    <row r="21" spans="1:16" x14ac:dyDescent="0.3">
      <c r="A21" s="93" t="s">
        <v>23</v>
      </c>
      <c r="B21" s="96" t="s">
        <v>0</v>
      </c>
      <c r="C21" s="97"/>
      <c r="D21" s="96" t="s">
        <v>86</v>
      </c>
      <c r="E21" s="96" t="s">
        <v>1</v>
      </c>
      <c r="F21" s="98" t="s">
        <v>2</v>
      </c>
      <c r="G21" s="92"/>
      <c r="H21" s="63" t="s">
        <v>4</v>
      </c>
      <c r="I21" s="64" t="s">
        <v>116</v>
      </c>
      <c r="J21" s="64" t="s">
        <v>1</v>
      </c>
      <c r="K21" s="65" t="s">
        <v>2</v>
      </c>
      <c r="L21" s="7"/>
      <c r="M21" s="63" t="s">
        <v>4</v>
      </c>
      <c r="N21" s="64" t="s">
        <v>116</v>
      </c>
      <c r="O21" s="64" t="s">
        <v>1</v>
      </c>
      <c r="P21" s="65" t="s">
        <v>2</v>
      </c>
    </row>
    <row r="22" spans="1:16" x14ac:dyDescent="0.3">
      <c r="A22" s="94">
        <f>A14+1</f>
        <v>3</v>
      </c>
      <c r="B22" s="13">
        <v>1</v>
      </c>
      <c r="C22" s="14" t="s">
        <v>99</v>
      </c>
      <c r="D22" s="33" t="str">
        <f>Teams!E2</f>
        <v>SACA Golden Dragons Sr (2)</v>
      </c>
      <c r="E22" s="13">
        <v>1</v>
      </c>
      <c r="F22" s="15">
        <v>1.5175925925925927E-3</v>
      </c>
      <c r="G22" s="92"/>
      <c r="H22" s="38">
        <f>RANK($K22,$K$22:$K$24,1)</f>
        <v>1</v>
      </c>
      <c r="I22" s="13" t="str">
        <f>D22</f>
        <v>SACA Golden Dragons Sr (2)</v>
      </c>
      <c r="J22" s="13">
        <f>E22</f>
        <v>1</v>
      </c>
      <c r="K22" s="15">
        <f>F22</f>
        <v>1.5175925925925927E-3</v>
      </c>
      <c r="L22" s="8"/>
      <c r="M22" s="38">
        <v>1</v>
      </c>
      <c r="N22" s="13" t="str">
        <f>VLOOKUP($M22,$H$22:$I$24,2,FALSE)</f>
        <v>SACA Golden Dragons Sr (2)</v>
      </c>
      <c r="O22" s="13">
        <f>VLOOKUP($M22,$H$22:$J$24,3,FALSE)</f>
        <v>1</v>
      </c>
      <c r="P22" s="15">
        <f>VLOOKUP($M22,$H$22:$K$24,4,FALSE)</f>
        <v>1.5175925925925927E-3</v>
      </c>
    </row>
    <row r="23" spans="1:16" x14ac:dyDescent="0.3">
      <c r="A23" s="95">
        <f>A15+$G$2</f>
        <v>0.36249999999999999</v>
      </c>
      <c r="B23" s="13">
        <v>2</v>
      </c>
      <c r="C23" s="14" t="s">
        <v>99</v>
      </c>
      <c r="D23" s="33" t="str">
        <f>Teams!E3</f>
        <v>NBP Dragons (8)</v>
      </c>
      <c r="E23" s="13">
        <v>2</v>
      </c>
      <c r="F23" s="15">
        <v>1.5508101851851852E-3</v>
      </c>
      <c r="G23" s="92"/>
      <c r="H23" s="38">
        <f>RANK($K23,$K$22:$K$24,1)</f>
        <v>2</v>
      </c>
      <c r="I23" s="13" t="str">
        <f t="shared" ref="I23:I24" si="10">D23</f>
        <v>NBP Dragons (8)</v>
      </c>
      <c r="J23" s="13">
        <f t="shared" ref="J23:J24" si="11">E23</f>
        <v>2</v>
      </c>
      <c r="K23" s="15">
        <f t="shared" ref="K23:K24" si="12">F23</f>
        <v>1.5508101851851852E-3</v>
      </c>
      <c r="M23" s="38">
        <v>2</v>
      </c>
      <c r="N23" s="13" t="str">
        <f>VLOOKUP($M23,$H$22:$I$24,2,FALSE)</f>
        <v>NBP Dragons (8)</v>
      </c>
      <c r="O23" s="13">
        <f>VLOOKUP($M23,$H$22:$J$24,3,FALSE)</f>
        <v>2</v>
      </c>
      <c r="P23" s="15">
        <f>VLOOKUP($M23,$H$22:$K$24,4,FALSE)</f>
        <v>1.5508101851851852E-3</v>
      </c>
    </row>
    <row r="24" spans="1:16" x14ac:dyDescent="0.3">
      <c r="A24" s="231"/>
      <c r="B24" s="39">
        <v>3</v>
      </c>
      <c r="C24" s="14" t="s">
        <v>99</v>
      </c>
      <c r="D24" s="33" t="str">
        <f>Teams!E4</f>
        <v>Charlotte Harbor Dragons Sr B (24)</v>
      </c>
      <c r="E24" s="13">
        <v>3</v>
      </c>
      <c r="F24" s="15">
        <v>1.6331018518518517E-3</v>
      </c>
      <c r="G24" s="92"/>
      <c r="H24" s="38">
        <f>RANK($K24,$K$22:$K$24,1)</f>
        <v>3</v>
      </c>
      <c r="I24" s="13" t="str">
        <f t="shared" si="10"/>
        <v>Charlotte Harbor Dragons Sr B (24)</v>
      </c>
      <c r="J24" s="13">
        <f t="shared" si="11"/>
        <v>3</v>
      </c>
      <c r="K24" s="15">
        <f t="shared" si="12"/>
        <v>1.6331018518518517E-3</v>
      </c>
      <c r="M24" s="38">
        <v>3</v>
      </c>
      <c r="N24" s="13" t="str">
        <f>VLOOKUP($M24,$H$22:$I$24,2,FALSE)</f>
        <v>Charlotte Harbor Dragons Sr B (24)</v>
      </c>
      <c r="O24" s="13">
        <f>VLOOKUP($M24,$H$22:$J$24,3,FALSE)</f>
        <v>3</v>
      </c>
      <c r="P24" s="15">
        <f>VLOOKUP($M24,$H$22:$K$24,4,FALSE)</f>
        <v>1.6331018518518517E-3</v>
      </c>
    </row>
    <row r="25" spans="1:16" x14ac:dyDescent="0.3">
      <c r="A25" s="232"/>
      <c r="B25" s="39">
        <v>4</v>
      </c>
      <c r="C25" s="14"/>
      <c r="D25" s="33"/>
      <c r="E25" s="13"/>
      <c r="F25" s="15"/>
      <c r="G25" s="92"/>
      <c r="H25" s="63" t="s">
        <v>4</v>
      </c>
      <c r="I25" s="64" t="s">
        <v>117</v>
      </c>
      <c r="J25" s="64" t="s">
        <v>1</v>
      </c>
      <c r="K25" s="65" t="s">
        <v>2</v>
      </c>
      <c r="L25" s="7"/>
      <c r="M25" s="63" t="s">
        <v>4</v>
      </c>
      <c r="N25" s="64" t="s">
        <v>117</v>
      </c>
      <c r="O25" s="64" t="s">
        <v>1</v>
      </c>
      <c r="P25" s="65" t="s">
        <v>2</v>
      </c>
    </row>
    <row r="26" spans="1:16" x14ac:dyDescent="0.3">
      <c r="A26" s="232"/>
      <c r="B26" s="39">
        <v>5</v>
      </c>
      <c r="C26" s="14" t="s">
        <v>100</v>
      </c>
      <c r="D26" s="33" t="str">
        <f>Teams!F2</f>
        <v>Draggin Dragons (9)</v>
      </c>
      <c r="E26" s="13">
        <v>1</v>
      </c>
      <c r="F26" s="15">
        <v>1.5541666666666666E-3</v>
      </c>
      <c r="G26" s="92"/>
      <c r="H26" s="38">
        <f>RANK($K26,$K$26:$K$27,1)</f>
        <v>1</v>
      </c>
      <c r="I26" s="13" t="str">
        <f t="shared" ref="I26:K27" si="13">D26</f>
        <v>Draggin Dragons (9)</v>
      </c>
      <c r="J26" s="13">
        <f t="shared" si="13"/>
        <v>1</v>
      </c>
      <c r="K26" s="15">
        <f t="shared" si="13"/>
        <v>1.5541666666666666E-3</v>
      </c>
      <c r="L26" s="8"/>
      <c r="M26" s="38">
        <v>1</v>
      </c>
      <c r="N26" s="13" t="str">
        <f>VLOOKUP($M26,$H$26:$I$27,2,FALSE)</f>
        <v>Draggin Dragons (9)</v>
      </c>
      <c r="O26" s="13">
        <f>VLOOKUP($M26,$H$26:$J$27,3,FALSE)</f>
        <v>1</v>
      </c>
      <c r="P26" s="15">
        <f>VLOOKUP($M26,$H$26:$K$27,4,FALSE)</f>
        <v>1.5541666666666666E-3</v>
      </c>
    </row>
    <row r="27" spans="1:16" x14ac:dyDescent="0.3">
      <c r="A27" s="233"/>
      <c r="B27" s="39">
        <v>6</v>
      </c>
      <c r="C27" s="14" t="s">
        <v>100</v>
      </c>
      <c r="D27" s="33" t="str">
        <f>Teams!F3</f>
        <v>Silver Dragons (16)</v>
      </c>
      <c r="E27" s="13">
        <v>2</v>
      </c>
      <c r="F27" s="15">
        <v>1.6559027777777776E-3</v>
      </c>
      <c r="G27" s="92"/>
      <c r="H27" s="38">
        <f>RANK($K27,$K$26:$K$27,1)</f>
        <v>2</v>
      </c>
      <c r="I27" s="13" t="str">
        <f t="shared" si="13"/>
        <v>Silver Dragons (16)</v>
      </c>
      <c r="J27" s="13">
        <f t="shared" si="13"/>
        <v>2</v>
      </c>
      <c r="K27" s="15">
        <f t="shared" si="13"/>
        <v>1.6559027777777776E-3</v>
      </c>
      <c r="M27" s="38">
        <v>2</v>
      </c>
      <c r="N27" s="13" t="str">
        <f>VLOOKUP($M27,$H$26:$I$27,2,FALSE)</f>
        <v>Silver Dragons (16)</v>
      </c>
      <c r="O27" s="13">
        <f>VLOOKUP($M27,$H$26:$J$27,3,FALSE)</f>
        <v>2</v>
      </c>
      <c r="P27" s="15">
        <f>VLOOKUP($M27,$H$26:$K$27,4,FALSE)</f>
        <v>1.6559027777777776E-3</v>
      </c>
    </row>
    <row r="28" spans="1:16" x14ac:dyDescent="0.3">
      <c r="A28" s="6"/>
      <c r="B28" s="16"/>
      <c r="C28" s="17"/>
      <c r="D28" s="16"/>
      <c r="E28" s="16"/>
      <c r="F28" s="18"/>
      <c r="G28" s="92"/>
    </row>
    <row r="29" spans="1:16" x14ac:dyDescent="0.3">
      <c r="A29" s="99" t="s">
        <v>23</v>
      </c>
      <c r="B29" s="102" t="s">
        <v>0</v>
      </c>
      <c r="C29" s="103"/>
      <c r="D29" s="102" t="s">
        <v>93</v>
      </c>
      <c r="E29" s="102" t="s">
        <v>1</v>
      </c>
      <c r="F29" s="104" t="s">
        <v>2</v>
      </c>
      <c r="G29" s="92"/>
      <c r="H29" s="222" t="s">
        <v>4</v>
      </c>
      <c r="I29" s="223" t="s">
        <v>118</v>
      </c>
      <c r="J29" s="223" t="s">
        <v>1</v>
      </c>
      <c r="K29" s="224" t="s">
        <v>2</v>
      </c>
      <c r="L29" s="7"/>
      <c r="M29" s="222" t="s">
        <v>4</v>
      </c>
      <c r="N29" s="223" t="s">
        <v>118</v>
      </c>
      <c r="O29" s="223" t="s">
        <v>1</v>
      </c>
      <c r="P29" s="224" t="s">
        <v>2</v>
      </c>
    </row>
    <row r="30" spans="1:16" x14ac:dyDescent="0.3">
      <c r="A30" s="100">
        <f>A22+1</f>
        <v>4</v>
      </c>
      <c r="B30" s="13">
        <v>1</v>
      </c>
      <c r="C30" s="14" t="s">
        <v>99</v>
      </c>
      <c r="D30" s="33" t="str">
        <f>Teams!C2</f>
        <v>NBP SrB Women (5)</v>
      </c>
      <c r="E30" s="13">
        <v>1</v>
      </c>
      <c r="F30" s="15">
        <v>1.6572916666666667E-3</v>
      </c>
      <c r="G30" s="92"/>
      <c r="H30" s="38">
        <f>RANK($K30,$K$30:$K$32,1)</f>
        <v>1</v>
      </c>
      <c r="I30" s="13" t="str">
        <f>D30</f>
        <v>NBP SrB Women (5)</v>
      </c>
      <c r="J30" s="13">
        <f>E30</f>
        <v>1</v>
      </c>
      <c r="K30" s="15">
        <f>F30</f>
        <v>1.6572916666666667E-3</v>
      </c>
      <c r="L30" s="8"/>
      <c r="M30" s="38">
        <v>1</v>
      </c>
      <c r="N30" s="13" t="str">
        <f>VLOOKUP($M30,$H$30:$I$32,2,FALSE)</f>
        <v>NBP SrB Women (5)</v>
      </c>
      <c r="O30" s="13">
        <f>VLOOKUP($M30,$H$30:$J$32,3,FALSE)</f>
        <v>1</v>
      </c>
      <c r="P30" s="15">
        <f>VLOOKUP($M30,$H$30:$K$32,4,FALSE)</f>
        <v>1.6572916666666667E-3</v>
      </c>
    </row>
    <row r="31" spans="1:16" x14ac:dyDescent="0.3">
      <c r="A31" s="101">
        <f>A23+$G$2</f>
        <v>0.37708333333333333</v>
      </c>
      <c r="B31" s="13">
        <v>2</v>
      </c>
      <c r="C31" s="14" t="s">
        <v>99</v>
      </c>
      <c r="D31" s="33" t="str">
        <f>Teams!C3</f>
        <v>Pittsburgh Hearts of Steel (7)</v>
      </c>
      <c r="E31" s="13">
        <v>3</v>
      </c>
      <c r="F31" s="15">
        <v>1.8769675925925928E-3</v>
      </c>
      <c r="G31" s="92"/>
      <c r="H31" s="38">
        <f t="shared" ref="H31:H32" si="14">RANK($K31,$K$30:$K$32,1)</f>
        <v>3</v>
      </c>
      <c r="I31" s="13" t="str">
        <f t="shared" ref="I31:I32" si="15">D31</f>
        <v>Pittsburgh Hearts of Steel (7)</v>
      </c>
      <c r="J31" s="13">
        <f t="shared" ref="J31:J32" si="16">E31</f>
        <v>3</v>
      </c>
      <c r="K31" s="15">
        <f t="shared" ref="K31:K32" si="17">F31</f>
        <v>1.8769675925925928E-3</v>
      </c>
      <c r="M31" s="38">
        <v>2</v>
      </c>
      <c r="N31" s="13" t="str">
        <f t="shared" ref="N31:N32" si="18">VLOOKUP($M31,$H$30:$I$32,2,FALSE)</f>
        <v>Rumblehorn (4)</v>
      </c>
      <c r="O31" s="13">
        <f t="shared" ref="O31:O32" si="19">VLOOKUP($M31,$H$30:$J$32,3,FALSE)</f>
        <v>2</v>
      </c>
      <c r="P31" s="15">
        <f t="shared" ref="P31:P32" si="20">VLOOKUP($M31,$H$30:$K$32,4,FALSE)</f>
        <v>1.7967592592592594E-3</v>
      </c>
    </row>
    <row r="32" spans="1:16" x14ac:dyDescent="0.3">
      <c r="A32" s="231"/>
      <c r="B32" s="13">
        <v>3</v>
      </c>
      <c r="C32" s="14" t="s">
        <v>99</v>
      </c>
      <c r="D32" s="33" t="str">
        <f>Teams!C4</f>
        <v>Rumblehorn (4)</v>
      </c>
      <c r="E32" s="13">
        <v>2</v>
      </c>
      <c r="F32" s="15">
        <v>1.7967592592592594E-3</v>
      </c>
      <c r="G32" s="92"/>
      <c r="H32" s="38">
        <f t="shared" si="14"/>
        <v>2</v>
      </c>
      <c r="I32" s="13" t="str">
        <f t="shared" si="15"/>
        <v>Rumblehorn (4)</v>
      </c>
      <c r="J32" s="13">
        <f t="shared" si="16"/>
        <v>2</v>
      </c>
      <c r="K32" s="15">
        <f t="shared" si="17"/>
        <v>1.7967592592592594E-3</v>
      </c>
      <c r="M32" s="38">
        <v>3</v>
      </c>
      <c r="N32" s="13" t="str">
        <f t="shared" si="18"/>
        <v>Pittsburgh Hearts of Steel (7)</v>
      </c>
      <c r="O32" s="13">
        <f t="shared" si="19"/>
        <v>3</v>
      </c>
      <c r="P32" s="15">
        <f t="shared" si="20"/>
        <v>1.8769675925925928E-3</v>
      </c>
    </row>
    <row r="33" spans="1:17" x14ac:dyDescent="0.3">
      <c r="A33" s="232"/>
      <c r="B33" s="13">
        <v>4</v>
      </c>
      <c r="C33" s="14"/>
      <c r="E33" s="13"/>
      <c r="F33" s="15"/>
      <c r="G33" s="92"/>
      <c r="H33" s="222" t="s">
        <v>4</v>
      </c>
      <c r="I33" s="223" t="s">
        <v>119</v>
      </c>
      <c r="J33" s="223" t="s">
        <v>1</v>
      </c>
      <c r="K33" s="224" t="s">
        <v>2</v>
      </c>
      <c r="L33" s="7"/>
      <c r="M33" s="222" t="s">
        <v>4</v>
      </c>
      <c r="N33" s="223" t="s">
        <v>119</v>
      </c>
      <c r="O33" s="223" t="s">
        <v>1</v>
      </c>
      <c r="P33" s="224" t="s">
        <v>2</v>
      </c>
    </row>
    <row r="34" spans="1:17" x14ac:dyDescent="0.3">
      <c r="A34" s="232"/>
      <c r="B34" s="13">
        <v>5</v>
      </c>
      <c r="C34" s="14" t="s">
        <v>100</v>
      </c>
      <c r="D34" s="33" t="str">
        <f>Teams!D2</f>
        <v>Vogue Dragons (17)</v>
      </c>
      <c r="E34" s="13">
        <v>1</v>
      </c>
      <c r="F34" s="15">
        <v>1.7091435185185187E-3</v>
      </c>
      <c r="G34" s="92"/>
      <c r="H34" s="38">
        <f>RANK($K34,$K$34:$K$35,1)</f>
        <v>1</v>
      </c>
      <c r="I34" s="13" t="str">
        <f t="shared" ref="I34:K35" si="21">D34</f>
        <v>Vogue Dragons (17)</v>
      </c>
      <c r="J34" s="13">
        <f t="shared" si="21"/>
        <v>1</v>
      </c>
      <c r="K34" s="15">
        <f t="shared" si="21"/>
        <v>1.7091435185185187E-3</v>
      </c>
      <c r="L34" s="8"/>
      <c r="M34" s="38">
        <v>1</v>
      </c>
      <c r="N34" s="13" t="str">
        <f>VLOOKUP($M34,$H$34:$I$35,2,FALSE)</f>
        <v>Vogue Dragons (17)</v>
      </c>
      <c r="O34" s="13">
        <f>VLOOKUP($M34,$H$34:$J$35,3,FALSE)</f>
        <v>1</v>
      </c>
      <c r="P34" s="15">
        <f>VLOOKUP($M34,$H$34:$K$35,4,FALSE)</f>
        <v>1.7091435185185187E-3</v>
      </c>
    </row>
    <row r="35" spans="1:17" x14ac:dyDescent="0.3">
      <c r="A35" s="233"/>
      <c r="B35" s="13">
        <v>6</v>
      </c>
      <c r="C35" s="14" t="s">
        <v>100</v>
      </c>
      <c r="D35" s="33" t="str">
        <f>Teams!D3</f>
        <v>NBP SrC Women (21)</v>
      </c>
      <c r="E35" s="13">
        <v>2</v>
      </c>
      <c r="F35" s="15">
        <v>1.846412037037037E-3</v>
      </c>
      <c r="G35" s="92"/>
      <c r="H35" s="38">
        <f>RANK($K35,$K$34:$K$35,1)</f>
        <v>2</v>
      </c>
      <c r="I35" s="13" t="str">
        <f t="shared" si="21"/>
        <v>NBP SrC Women (21)</v>
      </c>
      <c r="J35" s="13">
        <f t="shared" si="21"/>
        <v>2</v>
      </c>
      <c r="K35" s="15">
        <f t="shared" si="21"/>
        <v>1.846412037037037E-3</v>
      </c>
      <c r="M35" s="38">
        <v>2</v>
      </c>
      <c r="N35" s="13" t="str">
        <f>VLOOKUP($M35,$H$34:$I$35,2,FALSE)</f>
        <v>NBP SrC Women (21)</v>
      </c>
      <c r="O35" s="13">
        <f>VLOOKUP($M35,$H$34:$J$35,3,FALSE)</f>
        <v>2</v>
      </c>
      <c r="P35" s="15">
        <f>VLOOKUP($M35,$H$34:$K$35,4,FALSE)</f>
        <v>1.846412037037037E-3</v>
      </c>
    </row>
    <row r="36" spans="1:17" x14ac:dyDescent="0.3">
      <c r="G36" s="92"/>
    </row>
    <row r="37" spans="1:17" x14ac:dyDescent="0.3">
      <c r="A37" s="86" t="s">
        <v>23</v>
      </c>
      <c r="B37" s="89" t="s">
        <v>0</v>
      </c>
      <c r="C37" s="90"/>
      <c r="D37" s="89" t="s">
        <v>60</v>
      </c>
      <c r="E37" s="89" t="s">
        <v>1</v>
      </c>
      <c r="F37" s="91" t="s">
        <v>2</v>
      </c>
      <c r="G37" s="92"/>
      <c r="H37" s="106" t="s">
        <v>4</v>
      </c>
      <c r="I37" s="107" t="s">
        <v>21</v>
      </c>
      <c r="J37" s="107" t="s">
        <v>1</v>
      </c>
      <c r="K37" s="108" t="s">
        <v>2</v>
      </c>
      <c r="L37" s="8"/>
      <c r="M37" s="106" t="s">
        <v>4</v>
      </c>
      <c r="N37" s="107" t="s">
        <v>21</v>
      </c>
      <c r="O37" s="107" t="s">
        <v>1</v>
      </c>
      <c r="P37" s="108" t="s">
        <v>2</v>
      </c>
    </row>
    <row r="38" spans="1:17" x14ac:dyDescent="0.3">
      <c r="A38" s="87">
        <f>A30+1</f>
        <v>5</v>
      </c>
      <c r="B38" s="13">
        <v>1</v>
      </c>
      <c r="C38" s="14"/>
      <c r="D38" s="33"/>
      <c r="E38" s="13"/>
      <c r="F38" s="15"/>
      <c r="G38" s="92"/>
      <c r="H38" s="38">
        <f>RANK($K38,$K$38:$K$40,1)</f>
        <v>1</v>
      </c>
      <c r="I38" s="13" t="str">
        <f>D39</f>
        <v>Stormcutter (3)</v>
      </c>
      <c r="J38" s="13">
        <f>E39</f>
        <v>1</v>
      </c>
      <c r="K38" s="15">
        <f>F39</f>
        <v>1.8706018518518518E-3</v>
      </c>
      <c r="L38" s="8"/>
      <c r="M38" s="38">
        <v>1</v>
      </c>
      <c r="N38" s="13" t="str">
        <f>VLOOKUP($M38,$H$38:$I$40,2,FALSE)</f>
        <v>Stormcutter (3)</v>
      </c>
      <c r="O38" s="13">
        <f>VLOOKUP($M38,$H$38:$J$40,3,FALSE)</f>
        <v>1</v>
      </c>
      <c r="P38" s="15">
        <f>VLOOKUP($M38,$H$38:$K$40,4,FALSE)</f>
        <v>1.8706018518518518E-3</v>
      </c>
    </row>
    <row r="39" spans="1:17" x14ac:dyDescent="0.3">
      <c r="A39" s="88">
        <f>A31+$G$2</f>
        <v>0.39166666666666666</v>
      </c>
      <c r="B39" s="13">
        <v>2</v>
      </c>
      <c r="C39" s="14"/>
      <c r="D39" s="33" t="str">
        <f>Teams!G2</f>
        <v>Stormcutter (3)</v>
      </c>
      <c r="E39" s="13">
        <v>1</v>
      </c>
      <c r="F39" s="15">
        <v>1.8706018518518518E-3</v>
      </c>
      <c r="G39" s="92"/>
      <c r="H39" s="38">
        <f>RANK($K39,$K$38:$K$40,1)</f>
        <v>3</v>
      </c>
      <c r="I39" s="13" t="str">
        <f t="shared" ref="I39:I40" si="22">D40</f>
        <v>Dueling Dragons 1 (21)</v>
      </c>
      <c r="J39" s="13">
        <f t="shared" ref="J39:J40" si="23">E40</f>
        <v>3</v>
      </c>
      <c r="K39" s="15">
        <f t="shared" ref="K39:K40" si="24">F40</f>
        <v>2.0211805555555556E-3</v>
      </c>
      <c r="M39" s="38">
        <v>2</v>
      </c>
      <c r="N39" s="13" t="str">
        <f>VLOOKUP($M39,$H$38:$I$40,2,FALSE)</f>
        <v>Dueling Dragons 2 (22)</v>
      </c>
      <c r="O39" s="13">
        <f>VLOOKUP($M39,$H$38:$J$40,3,FALSE)</f>
        <v>2</v>
      </c>
      <c r="P39" s="15">
        <f>VLOOKUP($M39,$H$38:$K$40,4,FALSE)</f>
        <v>1.9452546296296295E-3</v>
      </c>
    </row>
    <row r="40" spans="1:17" x14ac:dyDescent="0.3">
      <c r="A40" s="231"/>
      <c r="B40" s="13">
        <v>3</v>
      </c>
      <c r="C40" s="14"/>
      <c r="D40" s="33" t="str">
        <f>Teams!G3</f>
        <v>Dueling Dragons 1 (21)</v>
      </c>
      <c r="E40" s="13">
        <v>3</v>
      </c>
      <c r="F40" s="15">
        <v>2.0211805555555556E-3</v>
      </c>
      <c r="G40" s="92"/>
      <c r="H40" s="38">
        <f>RANK($K40,$K$38:$K$40,1)</f>
        <v>2</v>
      </c>
      <c r="I40" s="13" t="str">
        <f t="shared" si="22"/>
        <v>Dueling Dragons 2 (22)</v>
      </c>
      <c r="J40" s="13">
        <f t="shared" si="23"/>
        <v>2</v>
      </c>
      <c r="K40" s="15">
        <f t="shared" si="24"/>
        <v>1.9452546296296295E-3</v>
      </c>
      <c r="L40" s="7"/>
      <c r="M40" s="38">
        <v>3</v>
      </c>
      <c r="N40" s="13" t="str">
        <f>VLOOKUP($M40,$H$38:$I$40,2,FALSE)</f>
        <v>Dueling Dragons 1 (21)</v>
      </c>
      <c r="O40" s="13">
        <f>VLOOKUP($M40,$H$38:$J$40,3,FALSE)</f>
        <v>3</v>
      </c>
      <c r="P40" s="15">
        <f>VLOOKUP($M40,$H$38:$K$40,4,FALSE)</f>
        <v>2.0211805555555556E-3</v>
      </c>
    </row>
    <row r="41" spans="1:17" x14ac:dyDescent="0.3">
      <c r="A41" s="232"/>
      <c r="B41" s="13">
        <v>4</v>
      </c>
      <c r="C41" s="14"/>
      <c r="D41" s="33" t="str">
        <f>Teams!G4</f>
        <v>Dueling Dragons 2 (22)</v>
      </c>
      <c r="E41" s="13">
        <v>2</v>
      </c>
      <c r="F41" s="15">
        <v>1.9452546296296295E-3</v>
      </c>
      <c r="G41" s="92"/>
    </row>
    <row r="42" spans="1:17" x14ac:dyDescent="0.3">
      <c r="A42" s="232"/>
      <c r="B42" s="13">
        <v>5</v>
      </c>
      <c r="C42" s="14" t="s">
        <v>62</v>
      </c>
      <c r="D42" s="33" t="str">
        <f>Teams!H2</f>
        <v>GG Schmitt Show (19)</v>
      </c>
      <c r="E42" s="13">
        <v>1</v>
      </c>
      <c r="F42" s="15">
        <v>1.7987268518518519E-3</v>
      </c>
      <c r="G42" s="92"/>
    </row>
    <row r="43" spans="1:17" x14ac:dyDescent="0.3">
      <c r="A43" s="233"/>
      <c r="B43" s="13">
        <v>6</v>
      </c>
      <c r="C43" s="14"/>
      <c r="D43" s="33"/>
      <c r="E43" s="13"/>
      <c r="F43" s="15"/>
      <c r="G43" s="92"/>
    </row>
    <row r="44" spans="1:17" x14ac:dyDescent="0.3">
      <c r="A44" s="6"/>
      <c r="B44" s="16"/>
      <c r="C44" s="17"/>
      <c r="D44" s="16"/>
      <c r="E44" s="16"/>
      <c r="F44" s="18"/>
      <c r="G44" s="92"/>
    </row>
    <row r="45" spans="1:17" x14ac:dyDescent="0.3">
      <c r="A45" s="27" t="s">
        <v>23</v>
      </c>
      <c r="B45" s="28" t="s">
        <v>0</v>
      </c>
      <c r="C45" s="29"/>
      <c r="D45" s="28" t="s">
        <v>40</v>
      </c>
      <c r="E45" s="28" t="s">
        <v>1</v>
      </c>
      <c r="F45" s="30" t="s">
        <v>2</v>
      </c>
      <c r="G45" s="92"/>
      <c r="H45" s="59" t="s">
        <v>4</v>
      </c>
      <c r="I45" s="60" t="s">
        <v>22</v>
      </c>
      <c r="J45" s="61" t="s">
        <v>1</v>
      </c>
      <c r="K45" s="62" t="s">
        <v>2</v>
      </c>
      <c r="L45" s="8"/>
      <c r="M45" s="59" t="s">
        <v>4</v>
      </c>
      <c r="N45" s="60" t="s">
        <v>22</v>
      </c>
      <c r="O45" s="61" t="s">
        <v>1</v>
      </c>
      <c r="P45" s="62" t="s">
        <v>2</v>
      </c>
    </row>
    <row r="46" spans="1:17" x14ac:dyDescent="0.3">
      <c r="A46" s="31">
        <f>A38+1</f>
        <v>6</v>
      </c>
      <c r="B46" s="13">
        <v>1</v>
      </c>
      <c r="C46" s="14"/>
      <c r="D46" s="33">
        <f>Teams!A72</f>
        <v>0</v>
      </c>
      <c r="E46" s="13"/>
      <c r="F46" s="15"/>
      <c r="G46" s="92"/>
      <c r="H46" s="38">
        <f>RANK($K46,$K$46:$K$49,1)</f>
        <v>4</v>
      </c>
      <c r="I46" s="13" t="str">
        <f>D47</f>
        <v>Red Dragons Miami (18)</v>
      </c>
      <c r="J46" s="13">
        <f>E47</f>
        <v>4</v>
      </c>
      <c r="K46" s="15">
        <f>F47</f>
        <v>1.5763888888888887E-3</v>
      </c>
      <c r="L46" s="8"/>
      <c r="M46" s="38">
        <v>1</v>
      </c>
      <c r="N46" s="13" t="str">
        <f>VLOOKUP($M46,$H$46:$I$49,2,FALSE)</f>
        <v>Da Mixed (13)</v>
      </c>
      <c r="O46" s="13">
        <f>VLOOKUP($M46,$H$46:$J$49,3,FALSE)</f>
        <v>1</v>
      </c>
      <c r="P46" s="122">
        <f>VLOOKUP($M46,$H$46:$K$49,4,FALSE)</f>
        <v>1.4622685185185186E-3</v>
      </c>
      <c r="Q46" s="6">
        <v>8</v>
      </c>
    </row>
    <row r="47" spans="1:17" x14ac:dyDescent="0.3">
      <c r="A47" s="32">
        <f>A39+$G$2</f>
        <v>0.40625</v>
      </c>
      <c r="B47" s="13">
        <v>2</v>
      </c>
      <c r="C47" s="13">
        <v>4</v>
      </c>
      <c r="D47" s="33" t="str">
        <f>N9</f>
        <v>Red Dragons Miami (18)</v>
      </c>
      <c r="E47" s="13">
        <v>4</v>
      </c>
      <c r="F47" s="15">
        <v>1.5763888888888887E-3</v>
      </c>
      <c r="G47" s="92"/>
      <c r="H47" s="38">
        <f t="shared" ref="H47:H49" si="25">RANK($K47,$K$46:$K$49,1)</f>
        <v>2</v>
      </c>
      <c r="I47" s="13" t="str">
        <f t="shared" ref="I47:I49" si="26">D48</f>
        <v>Windy City Dragon Boat Club (15)</v>
      </c>
      <c r="J47" s="13">
        <f t="shared" ref="J47:J49" si="27">E48</f>
        <v>2</v>
      </c>
      <c r="K47" s="15">
        <f t="shared" ref="K47:K49" si="28">F48</f>
        <v>1.4976851851851852E-3</v>
      </c>
      <c r="M47" s="38">
        <v>2</v>
      </c>
      <c r="N47" s="13" t="str">
        <f t="shared" ref="N47:N49" si="29">VLOOKUP($M47,$H$46:$I$49,2,FALSE)</f>
        <v>Windy City Dragon Boat Club (15)</v>
      </c>
      <c r="O47" s="13">
        <f t="shared" ref="O47:O49" si="30">VLOOKUP($M47,$H$46:$J$49,3,FALSE)</f>
        <v>2</v>
      </c>
      <c r="P47" s="122">
        <f t="shared" ref="P47:P49" si="31">VLOOKUP($M47,$H$46:$K$49,4,FALSE)</f>
        <v>1.4976851851851852E-3</v>
      </c>
      <c r="Q47" s="6">
        <v>5</v>
      </c>
    </row>
    <row r="48" spans="1:17" x14ac:dyDescent="0.3">
      <c r="A48" s="231"/>
      <c r="B48" s="13">
        <v>3</v>
      </c>
      <c r="C48" s="13">
        <v>2</v>
      </c>
      <c r="D48" s="33" t="str">
        <f>N7</f>
        <v>Windy City Dragon Boat Club (15)</v>
      </c>
      <c r="E48" s="13">
        <v>2</v>
      </c>
      <c r="F48" s="15">
        <v>1.4976851851851852E-3</v>
      </c>
      <c r="G48" s="92"/>
      <c r="H48" s="38">
        <f t="shared" si="25"/>
        <v>1</v>
      </c>
      <c r="I48" s="13" t="str">
        <f t="shared" si="26"/>
        <v>Da Mixed (13)</v>
      </c>
      <c r="J48" s="13">
        <f t="shared" si="27"/>
        <v>1</v>
      </c>
      <c r="K48" s="15">
        <f t="shared" si="28"/>
        <v>1.4622685185185186E-3</v>
      </c>
      <c r="L48" s="7"/>
      <c r="M48" s="38">
        <v>3</v>
      </c>
      <c r="N48" s="13" t="str">
        <f t="shared" si="29"/>
        <v>SACA Golden Dragons (1)</v>
      </c>
      <c r="O48" s="13">
        <f t="shared" si="30"/>
        <v>3</v>
      </c>
      <c r="P48" s="122">
        <f t="shared" si="31"/>
        <v>1.5219907407407406E-3</v>
      </c>
      <c r="Q48" s="6">
        <v>3</v>
      </c>
    </row>
    <row r="49" spans="1:17" x14ac:dyDescent="0.3">
      <c r="A49" s="232"/>
      <c r="B49" s="13">
        <v>4</v>
      </c>
      <c r="C49" s="13">
        <v>1</v>
      </c>
      <c r="D49" s="33" t="str">
        <f>N6</f>
        <v>Da Mixed (13)</v>
      </c>
      <c r="E49" s="13">
        <v>1</v>
      </c>
      <c r="F49" s="15">
        <v>1.4622685185185186E-3</v>
      </c>
      <c r="G49" s="92"/>
      <c r="H49" s="38">
        <f t="shared" si="25"/>
        <v>3</v>
      </c>
      <c r="I49" s="13" t="str">
        <f t="shared" si="26"/>
        <v>SACA Golden Dragons (1)</v>
      </c>
      <c r="J49" s="13">
        <f t="shared" si="27"/>
        <v>3</v>
      </c>
      <c r="K49" s="15">
        <f t="shared" si="28"/>
        <v>1.5219907407407406E-3</v>
      </c>
      <c r="L49" s="8"/>
      <c r="M49" s="38">
        <v>4</v>
      </c>
      <c r="N49" s="13" t="str">
        <f t="shared" si="29"/>
        <v>Red Dragons Miami (18)</v>
      </c>
      <c r="O49" s="13">
        <f t="shared" si="30"/>
        <v>4</v>
      </c>
      <c r="P49" s="122">
        <f t="shared" si="31"/>
        <v>1.5763888888888887E-3</v>
      </c>
      <c r="Q49" s="6">
        <v>1</v>
      </c>
    </row>
    <row r="50" spans="1:17" x14ac:dyDescent="0.3">
      <c r="A50" s="232"/>
      <c r="B50" s="13">
        <v>5</v>
      </c>
      <c r="C50" s="13">
        <v>3</v>
      </c>
      <c r="D50" s="33" t="str">
        <f>N8</f>
        <v>SACA Golden Dragons (1)</v>
      </c>
      <c r="E50" s="13">
        <v>3</v>
      </c>
      <c r="F50" s="15">
        <v>1.5219907407407406E-3</v>
      </c>
      <c r="G50" s="92"/>
    </row>
    <row r="51" spans="1:17" x14ac:dyDescent="0.3">
      <c r="A51" s="233"/>
      <c r="B51" s="13">
        <v>6</v>
      </c>
      <c r="C51" s="14"/>
      <c r="D51" s="33">
        <f>Teams!A69</f>
        <v>0</v>
      </c>
      <c r="E51" s="13"/>
      <c r="F51" s="15"/>
      <c r="G51" s="92"/>
    </row>
    <row r="52" spans="1:17" x14ac:dyDescent="0.3">
      <c r="A52" s="5"/>
      <c r="B52" s="3"/>
      <c r="C52" s="4"/>
      <c r="D52" s="16"/>
      <c r="E52" s="1"/>
      <c r="F52" s="36"/>
      <c r="G52" s="92"/>
    </row>
    <row r="53" spans="1:17" x14ac:dyDescent="0.3">
      <c r="A53" s="66" t="s">
        <v>23</v>
      </c>
      <c r="B53" s="69" t="s">
        <v>0</v>
      </c>
      <c r="C53" s="70"/>
      <c r="D53" s="69" t="s">
        <v>41</v>
      </c>
      <c r="E53" s="69" t="s">
        <v>1</v>
      </c>
      <c r="F53" s="71" t="s">
        <v>2</v>
      </c>
      <c r="G53" s="92"/>
      <c r="H53" s="72" t="s">
        <v>4</v>
      </c>
      <c r="I53" s="73" t="s">
        <v>28</v>
      </c>
      <c r="J53" s="73" t="s">
        <v>1</v>
      </c>
      <c r="K53" s="74" t="s">
        <v>2</v>
      </c>
      <c r="L53" s="7"/>
      <c r="M53" s="75" t="s">
        <v>4</v>
      </c>
      <c r="N53" s="76" t="s">
        <v>29</v>
      </c>
      <c r="O53" s="76" t="s">
        <v>1</v>
      </c>
      <c r="P53" s="77" t="s">
        <v>2</v>
      </c>
    </row>
    <row r="54" spans="1:17" x14ac:dyDescent="0.3">
      <c r="A54" s="67">
        <f>A46+1</f>
        <v>7</v>
      </c>
      <c r="B54" s="13">
        <v>1</v>
      </c>
      <c r="C54" s="14"/>
      <c r="D54" s="33"/>
      <c r="E54" s="13"/>
      <c r="F54" s="15"/>
      <c r="G54" s="92"/>
      <c r="H54" s="38">
        <f>RANK($K54,$K$54:$K$57,1)</f>
        <v>4</v>
      </c>
      <c r="I54" s="13" t="str">
        <f>D55</f>
        <v>Charlotte Harbor Dragons (23)</v>
      </c>
      <c r="J54" s="13">
        <f>E55</f>
        <v>4</v>
      </c>
      <c r="K54" s="15">
        <f>F55</f>
        <v>1.6790509259259258E-3</v>
      </c>
      <c r="L54" s="8"/>
      <c r="M54" s="38">
        <v>1</v>
      </c>
      <c r="N54" s="13" t="str">
        <f>VLOOKUP($M54,$H$54:$I$57,2,FALSE)</f>
        <v>NBP Women (6)</v>
      </c>
      <c r="O54" s="13">
        <f>VLOOKUP($M54,$H$54:$J$57,3,FALSE)</f>
        <v>1</v>
      </c>
      <c r="P54" s="15">
        <f>VLOOKUP($M54,$H$54:$K$57,4,FALSE)</f>
        <v>1.5765046296296297E-3</v>
      </c>
      <c r="Q54" s="6">
        <v>8</v>
      </c>
    </row>
    <row r="55" spans="1:17" x14ac:dyDescent="0.3">
      <c r="A55" s="68">
        <f>A47+$G$2</f>
        <v>0.42083333333333334</v>
      </c>
      <c r="B55" s="13">
        <v>2</v>
      </c>
      <c r="C55" s="13">
        <v>4</v>
      </c>
      <c r="D55" s="33" t="str">
        <f>N17</f>
        <v>Charlotte Harbor Dragons (23)</v>
      </c>
      <c r="E55" s="13">
        <v>4</v>
      </c>
      <c r="F55" s="15">
        <v>1.6790509259259258E-3</v>
      </c>
      <c r="G55" s="92"/>
      <c r="H55" s="38">
        <f t="shared" ref="H55:H57" si="32">RANK($K55,$K$54:$K$57,1)</f>
        <v>3</v>
      </c>
      <c r="I55" s="13" t="str">
        <f t="shared" ref="I55:I57" si="33">D56</f>
        <v>Da Gals (11)</v>
      </c>
      <c r="J55" s="13">
        <f t="shared" ref="J55:J57" si="34">E56</f>
        <v>3</v>
      </c>
      <c r="K55" s="15">
        <f t="shared" ref="K55:K57" si="35">F56</f>
        <v>1.6359953703703703E-3</v>
      </c>
      <c r="M55" s="38">
        <v>2</v>
      </c>
      <c r="N55" s="13" t="str">
        <f t="shared" ref="N55:N57" si="36">VLOOKUP($M55,$H$54:$I$57,2,FALSE)</f>
        <v>Da Gals White (12)</v>
      </c>
      <c r="O55" s="13">
        <f t="shared" ref="O55:O57" si="37">VLOOKUP($M55,$H$54:$J$57,3,FALSE)</f>
        <v>2</v>
      </c>
      <c r="P55" s="15">
        <f t="shared" ref="P55:P57" si="38">VLOOKUP($M55,$H$54:$K$57,4,FALSE)</f>
        <v>1.617013888888889E-3</v>
      </c>
      <c r="Q55" s="6">
        <v>5</v>
      </c>
    </row>
    <row r="56" spans="1:17" x14ac:dyDescent="0.3">
      <c r="A56" s="231"/>
      <c r="B56" s="13">
        <v>3</v>
      </c>
      <c r="C56" s="13">
        <v>2</v>
      </c>
      <c r="D56" s="33" t="str">
        <f>N15</f>
        <v>Da Gals (11)</v>
      </c>
      <c r="E56" s="13">
        <v>3</v>
      </c>
      <c r="F56" s="15">
        <v>1.6359953703703703E-3</v>
      </c>
      <c r="G56" s="92"/>
      <c r="H56" s="38">
        <f t="shared" si="32"/>
        <v>1</v>
      </c>
      <c r="I56" s="13" t="str">
        <f t="shared" si="33"/>
        <v>NBP Women (6)</v>
      </c>
      <c r="J56" s="13">
        <f t="shared" si="34"/>
        <v>1</v>
      </c>
      <c r="K56" s="15">
        <f t="shared" si="35"/>
        <v>1.5765046296296297E-3</v>
      </c>
      <c r="L56" s="7"/>
      <c r="M56" s="38">
        <v>3</v>
      </c>
      <c r="N56" s="13" t="str">
        <f t="shared" si="36"/>
        <v>Da Gals (11)</v>
      </c>
      <c r="O56" s="13">
        <f t="shared" si="37"/>
        <v>3</v>
      </c>
      <c r="P56" s="15">
        <f t="shared" si="38"/>
        <v>1.6359953703703703E-3</v>
      </c>
      <c r="Q56" s="6">
        <v>3</v>
      </c>
    </row>
    <row r="57" spans="1:17" x14ac:dyDescent="0.3">
      <c r="A57" s="232"/>
      <c r="B57" s="13">
        <v>4</v>
      </c>
      <c r="C57" s="13">
        <v>1</v>
      </c>
      <c r="D57" s="33" t="str">
        <f>N14</f>
        <v>NBP Women (6)</v>
      </c>
      <c r="E57" s="13">
        <v>1</v>
      </c>
      <c r="F57" s="15">
        <v>1.5765046296296297E-3</v>
      </c>
      <c r="G57" s="92"/>
      <c r="H57" s="38">
        <f t="shared" si="32"/>
        <v>2</v>
      </c>
      <c r="I57" s="13" t="str">
        <f t="shared" si="33"/>
        <v>Da Gals White (12)</v>
      </c>
      <c r="J57" s="13">
        <f t="shared" si="34"/>
        <v>2</v>
      </c>
      <c r="K57" s="15">
        <f t="shared" si="35"/>
        <v>1.617013888888889E-3</v>
      </c>
      <c r="L57" s="8"/>
      <c r="M57" s="38">
        <v>4</v>
      </c>
      <c r="N57" s="13" t="str">
        <f t="shared" si="36"/>
        <v>Charlotte Harbor Dragons (23)</v>
      </c>
      <c r="O57" s="13">
        <f t="shared" si="37"/>
        <v>4</v>
      </c>
      <c r="P57" s="15">
        <f t="shared" si="38"/>
        <v>1.6790509259259258E-3</v>
      </c>
      <c r="Q57" s="6">
        <v>1</v>
      </c>
    </row>
    <row r="58" spans="1:17" x14ac:dyDescent="0.3">
      <c r="A58" s="232"/>
      <c r="B58" s="13">
        <v>5</v>
      </c>
      <c r="C58" s="13">
        <v>3</v>
      </c>
      <c r="D58" s="33" t="str">
        <f>N16</f>
        <v>Da Gals White (12)</v>
      </c>
      <c r="E58" s="13">
        <v>2</v>
      </c>
      <c r="F58" s="15">
        <v>1.617013888888889E-3</v>
      </c>
      <c r="G58" s="92"/>
    </row>
    <row r="59" spans="1:17" x14ac:dyDescent="0.3">
      <c r="A59" s="233"/>
      <c r="B59" s="13">
        <v>6</v>
      </c>
      <c r="C59" s="14"/>
      <c r="D59" s="33">
        <f>Teams!B68</f>
        <v>0</v>
      </c>
      <c r="E59" s="13"/>
      <c r="F59" s="15"/>
      <c r="G59" s="92"/>
    </row>
    <row r="60" spans="1:17" x14ac:dyDescent="0.3">
      <c r="G60" s="92"/>
    </row>
    <row r="61" spans="1:17" x14ac:dyDescent="0.3">
      <c r="A61" s="93" t="s">
        <v>23</v>
      </c>
      <c r="B61" s="96" t="s">
        <v>0</v>
      </c>
      <c r="C61" s="97"/>
      <c r="D61" s="96" t="s">
        <v>88</v>
      </c>
      <c r="E61" s="96" t="s">
        <v>1</v>
      </c>
      <c r="F61" s="98" t="s">
        <v>2</v>
      </c>
      <c r="G61" s="92"/>
      <c r="H61" s="63" t="s">
        <v>4</v>
      </c>
      <c r="I61" s="64" t="s">
        <v>116</v>
      </c>
      <c r="J61" s="64" t="s">
        <v>1</v>
      </c>
      <c r="K61" s="65" t="s">
        <v>2</v>
      </c>
      <c r="L61" s="7"/>
      <c r="M61" s="63" t="s">
        <v>4</v>
      </c>
      <c r="N61" s="64" t="s">
        <v>116</v>
      </c>
      <c r="O61" s="64" t="s">
        <v>1</v>
      </c>
      <c r="P61" s="65" t="s">
        <v>2</v>
      </c>
    </row>
    <row r="62" spans="1:17" x14ac:dyDescent="0.3">
      <c r="A62" s="94">
        <f>A54+1</f>
        <v>8</v>
      </c>
      <c r="B62" s="13">
        <v>1</v>
      </c>
      <c r="C62" s="14" t="s">
        <v>96</v>
      </c>
      <c r="D62" s="33" t="str">
        <f>N24</f>
        <v>Charlotte Harbor Dragons Sr B (24)</v>
      </c>
      <c r="E62" s="13">
        <v>3</v>
      </c>
      <c r="F62" s="15">
        <v>1.5879629629629629E-3</v>
      </c>
      <c r="G62" s="92"/>
      <c r="H62" s="38">
        <f>RANK($K62,$K$62:$K$64,1)</f>
        <v>3</v>
      </c>
      <c r="I62" s="13" t="str">
        <f>D62</f>
        <v>Charlotte Harbor Dragons Sr B (24)</v>
      </c>
      <c r="J62" s="13">
        <f>E62</f>
        <v>3</v>
      </c>
      <c r="K62" s="15">
        <f>F62</f>
        <v>1.5879629629629629E-3</v>
      </c>
      <c r="L62" s="8"/>
      <c r="M62" s="38">
        <v>1</v>
      </c>
      <c r="N62" s="13" t="str">
        <f>VLOOKUP($M62,$H$62:$I$64,2,FALSE)</f>
        <v>SACA Golden Dragons Sr (2)</v>
      </c>
      <c r="O62" s="13">
        <f>VLOOKUP($M62,$H$62:$J$64,3,FALSE)</f>
        <v>1</v>
      </c>
      <c r="P62" s="15">
        <f>VLOOKUP($M62,$H$62:$K$64,4,FALSE)</f>
        <v>1.5059027777777779E-3</v>
      </c>
      <c r="Q62" s="6">
        <v>7</v>
      </c>
    </row>
    <row r="63" spans="1:17" x14ac:dyDescent="0.3">
      <c r="A63" s="95">
        <f>A55+$G$2</f>
        <v>0.43541666666666667</v>
      </c>
      <c r="B63" s="13">
        <v>2</v>
      </c>
      <c r="C63" s="14" t="s">
        <v>94</v>
      </c>
      <c r="D63" s="33" t="str">
        <f>N22</f>
        <v>SACA Golden Dragons Sr (2)</v>
      </c>
      <c r="E63" s="13">
        <v>1</v>
      </c>
      <c r="F63" s="15">
        <v>1.5059027777777779E-3</v>
      </c>
      <c r="G63" s="92"/>
      <c r="H63" s="38">
        <f t="shared" ref="H63:H64" si="39">RANK($K63,$K$62:$K$64,1)</f>
        <v>1</v>
      </c>
      <c r="I63" s="13" t="str">
        <f t="shared" ref="I63:I64" si="40">D63</f>
        <v>SACA Golden Dragons Sr (2)</v>
      </c>
      <c r="J63" s="13">
        <f t="shared" ref="J63:J64" si="41">E63</f>
        <v>1</v>
      </c>
      <c r="K63" s="15">
        <f t="shared" ref="K63:K64" si="42">F63</f>
        <v>1.5059027777777779E-3</v>
      </c>
      <c r="M63" s="38">
        <v>2</v>
      </c>
      <c r="N63" s="13" t="str">
        <f t="shared" ref="N63:N64" si="43">VLOOKUP($M63,$H$62:$I$64,2,FALSE)</f>
        <v>NBP Dragons (8)</v>
      </c>
      <c r="O63" s="13">
        <f t="shared" ref="O63:O64" si="44">VLOOKUP($M63,$H$62:$J$64,3,FALSE)</f>
        <v>2</v>
      </c>
      <c r="P63" s="15">
        <f t="shared" ref="P63:P64" si="45">VLOOKUP($M63,$H$62:$K$64,4,FALSE)</f>
        <v>1.5187499999999999E-3</v>
      </c>
      <c r="Q63" s="6">
        <v>4</v>
      </c>
    </row>
    <row r="64" spans="1:17" x14ac:dyDescent="0.3">
      <c r="A64" s="231"/>
      <c r="B64" s="39">
        <v>3</v>
      </c>
      <c r="C64" s="14" t="s">
        <v>95</v>
      </c>
      <c r="D64" s="33" t="str">
        <f>N23</f>
        <v>NBP Dragons (8)</v>
      </c>
      <c r="E64" s="13">
        <v>2</v>
      </c>
      <c r="F64" s="15">
        <v>1.5187499999999999E-3</v>
      </c>
      <c r="G64" s="92"/>
      <c r="H64" s="38">
        <f t="shared" si="39"/>
        <v>2</v>
      </c>
      <c r="I64" s="13" t="str">
        <f t="shared" si="40"/>
        <v>NBP Dragons (8)</v>
      </c>
      <c r="J64" s="13">
        <f t="shared" si="41"/>
        <v>2</v>
      </c>
      <c r="K64" s="15">
        <f t="shared" si="42"/>
        <v>1.5187499999999999E-3</v>
      </c>
      <c r="M64" s="38">
        <v>3</v>
      </c>
      <c r="N64" s="13" t="str">
        <f t="shared" si="43"/>
        <v>Charlotte Harbor Dragons Sr B (24)</v>
      </c>
      <c r="O64" s="13">
        <f t="shared" si="44"/>
        <v>3</v>
      </c>
      <c r="P64" s="15">
        <f t="shared" si="45"/>
        <v>1.5879629629629629E-3</v>
      </c>
      <c r="Q64" s="6">
        <v>2</v>
      </c>
    </row>
    <row r="65" spans="1:22" x14ac:dyDescent="0.3">
      <c r="A65" s="232"/>
      <c r="B65" s="39">
        <v>4</v>
      </c>
      <c r="C65" s="14"/>
      <c r="D65" s="33"/>
      <c r="E65" s="13"/>
      <c r="F65" s="15"/>
      <c r="G65" s="92"/>
      <c r="H65" s="63" t="s">
        <v>4</v>
      </c>
      <c r="I65" s="64" t="s">
        <v>117</v>
      </c>
      <c r="J65" s="64" t="s">
        <v>1</v>
      </c>
      <c r="K65" s="65" t="s">
        <v>2</v>
      </c>
      <c r="L65" s="7"/>
      <c r="M65" s="63" t="s">
        <v>4</v>
      </c>
      <c r="N65" s="64" t="s">
        <v>117</v>
      </c>
      <c r="O65" s="64" t="s">
        <v>1</v>
      </c>
      <c r="P65" s="65" t="s">
        <v>2</v>
      </c>
    </row>
    <row r="66" spans="1:22" x14ac:dyDescent="0.3">
      <c r="A66" s="232"/>
      <c r="B66" s="39">
        <v>5</v>
      </c>
      <c r="C66" s="14" t="s">
        <v>97</v>
      </c>
      <c r="D66" s="33" t="str">
        <f>N26</f>
        <v>Draggin Dragons (9)</v>
      </c>
      <c r="E66" s="13">
        <v>1</v>
      </c>
      <c r="F66" s="15">
        <v>1.5401620370370369E-3</v>
      </c>
      <c r="G66" s="92"/>
      <c r="H66" s="38">
        <f>RANK($K66,$K$66:$K$67,1)</f>
        <v>1</v>
      </c>
      <c r="I66" s="13" t="str">
        <f t="shared" ref="I66:K67" si="46">D66</f>
        <v>Draggin Dragons (9)</v>
      </c>
      <c r="J66" s="13">
        <f t="shared" si="46"/>
        <v>1</v>
      </c>
      <c r="K66" s="15">
        <f t="shared" si="46"/>
        <v>1.5401620370370369E-3</v>
      </c>
      <c r="L66" s="8"/>
      <c r="M66" s="38">
        <v>1</v>
      </c>
      <c r="N66" s="13" t="str">
        <f>VLOOKUP($M66,$H$66:$I$67,2,FALSE)</f>
        <v>Draggin Dragons (9)</v>
      </c>
      <c r="O66" s="13">
        <f>VLOOKUP($M66,$H$66:$J$67,3,FALSE)</f>
        <v>1</v>
      </c>
      <c r="P66" s="15">
        <f>VLOOKUP($M66,$H$66:$K$67,4,FALSE)</f>
        <v>1.5401620370370369E-3</v>
      </c>
      <c r="Q66" s="6">
        <v>6</v>
      </c>
      <c r="R66" s="25"/>
      <c r="S66" s="26"/>
      <c r="V66" s="12"/>
    </row>
    <row r="67" spans="1:22" x14ac:dyDescent="0.3">
      <c r="A67" s="233"/>
      <c r="B67" s="39">
        <v>6</v>
      </c>
      <c r="C67" s="14" t="s">
        <v>98</v>
      </c>
      <c r="D67" s="33" t="str">
        <f>N27</f>
        <v>Silver Dragons (16)</v>
      </c>
      <c r="E67" s="13">
        <v>2</v>
      </c>
      <c r="F67" s="15">
        <v>1.7800925925925927E-3</v>
      </c>
      <c r="G67" s="36">
        <v>8.3333333333333332E-3</v>
      </c>
      <c r="H67" s="38">
        <f>RANK($K67,$K$66:$K$67,1)</f>
        <v>2</v>
      </c>
      <c r="I67" s="13" t="str">
        <f t="shared" si="46"/>
        <v>Silver Dragons (16)</v>
      </c>
      <c r="J67" s="13">
        <f t="shared" si="46"/>
        <v>2</v>
      </c>
      <c r="K67" s="15">
        <f t="shared" si="46"/>
        <v>1.7800925925925927E-3</v>
      </c>
      <c r="M67" s="38">
        <v>2</v>
      </c>
      <c r="N67" s="13" t="str">
        <f>VLOOKUP($M67,$H$66:$I$67,2,FALSE)</f>
        <v>Silver Dragons (16)</v>
      </c>
      <c r="O67" s="13">
        <f>VLOOKUP($M67,$H$66:$J$67,3,FALSE)</f>
        <v>2</v>
      </c>
      <c r="P67" s="15">
        <f>VLOOKUP($M67,$H$66:$K$67,4,FALSE)</f>
        <v>1.7800925925925927E-3</v>
      </c>
      <c r="Q67" s="6">
        <v>3</v>
      </c>
      <c r="V67" s="12"/>
    </row>
    <row r="68" spans="1:22" x14ac:dyDescent="0.3">
      <c r="A68" s="6"/>
      <c r="B68" s="16"/>
      <c r="C68" s="17"/>
      <c r="D68" s="16"/>
      <c r="E68" s="16"/>
      <c r="F68" s="18"/>
      <c r="V68" s="12"/>
    </row>
    <row r="69" spans="1:22" x14ac:dyDescent="0.3">
      <c r="A69" s="99" t="s">
        <v>23</v>
      </c>
      <c r="B69" s="102" t="s">
        <v>0</v>
      </c>
      <c r="C69" s="103"/>
      <c r="D69" s="102" t="s">
        <v>89</v>
      </c>
      <c r="E69" s="102" t="s">
        <v>1</v>
      </c>
      <c r="F69" s="104" t="s">
        <v>2</v>
      </c>
      <c r="G69" s="92"/>
      <c r="H69" s="222" t="s">
        <v>4</v>
      </c>
      <c r="I69" s="223" t="s">
        <v>118</v>
      </c>
      <c r="J69" s="223" t="s">
        <v>1</v>
      </c>
      <c r="K69" s="224" t="s">
        <v>2</v>
      </c>
      <c r="L69" s="7"/>
      <c r="M69" s="222" t="s">
        <v>4</v>
      </c>
      <c r="N69" s="223" t="s">
        <v>118</v>
      </c>
      <c r="O69" s="223" t="s">
        <v>1</v>
      </c>
      <c r="P69" s="224" t="s">
        <v>2</v>
      </c>
      <c r="V69" s="12"/>
    </row>
    <row r="70" spans="1:22" x14ac:dyDescent="0.3">
      <c r="A70" s="100">
        <f>A62+1</f>
        <v>9</v>
      </c>
      <c r="B70" s="13">
        <v>1</v>
      </c>
      <c r="C70" s="14" t="s">
        <v>96</v>
      </c>
      <c r="D70" s="33" t="str">
        <f>N32</f>
        <v>Pittsburgh Hearts of Steel (7)</v>
      </c>
      <c r="E70" s="13">
        <v>3</v>
      </c>
      <c r="F70" s="15">
        <v>1.8959490740740742E-3</v>
      </c>
      <c r="G70" s="92"/>
      <c r="H70" s="38">
        <f>RANK($K70,$K$70:$K$72,1)</f>
        <v>3</v>
      </c>
      <c r="I70" s="13" t="str">
        <f>D70</f>
        <v>Pittsburgh Hearts of Steel (7)</v>
      </c>
      <c r="J70" s="13">
        <f>E70</f>
        <v>3</v>
      </c>
      <c r="K70" s="15">
        <f>F70</f>
        <v>1.8959490740740742E-3</v>
      </c>
      <c r="L70" s="8"/>
      <c r="M70" s="38">
        <v>1</v>
      </c>
      <c r="N70" s="13" t="str">
        <f>VLOOKUP($M70,$H$70:$I$72,2,FALSE)</f>
        <v>NBP SrB Women (5)</v>
      </c>
      <c r="O70" s="13">
        <f>VLOOKUP($M70,$H$70:$J$72,3,FALSE)</f>
        <v>1</v>
      </c>
      <c r="P70" s="15">
        <f>VLOOKUP($M70,$H$70:$K$72,4,FALSE)</f>
        <v>1.689351851851852E-3</v>
      </c>
      <c r="Q70" s="6">
        <v>7</v>
      </c>
      <c r="V70" s="12"/>
    </row>
    <row r="71" spans="1:22" x14ac:dyDescent="0.3">
      <c r="A71" s="101">
        <f>A63+$G$2</f>
        <v>0.45</v>
      </c>
      <c r="B71" s="13">
        <v>2</v>
      </c>
      <c r="C71" s="14" t="s">
        <v>94</v>
      </c>
      <c r="D71" s="33" t="str">
        <f>N30</f>
        <v>NBP SrB Women (5)</v>
      </c>
      <c r="E71" s="13">
        <v>1</v>
      </c>
      <c r="F71" s="15">
        <v>1.689351851851852E-3</v>
      </c>
      <c r="G71" s="92"/>
      <c r="H71" s="38">
        <f t="shared" ref="H71:H72" si="47">RANK($K71,$K$70:$K$72,1)</f>
        <v>1</v>
      </c>
      <c r="I71" s="13" t="str">
        <f t="shared" ref="I71:I72" si="48">D71</f>
        <v>NBP SrB Women (5)</v>
      </c>
      <c r="J71" s="13">
        <f t="shared" ref="J71:J72" si="49">E71</f>
        <v>1</v>
      </c>
      <c r="K71" s="15">
        <f t="shared" ref="K71:K72" si="50">F71</f>
        <v>1.689351851851852E-3</v>
      </c>
      <c r="M71" s="38">
        <v>2</v>
      </c>
      <c r="N71" s="13" t="str">
        <f t="shared" ref="N71:N72" si="51">VLOOKUP($M71,$H$70:$I$72,2,FALSE)</f>
        <v>Rumblehorn (4)</v>
      </c>
      <c r="O71" s="13">
        <f t="shared" ref="O71:O72" si="52">VLOOKUP($M71,$H$70:$J$72,3,FALSE)</f>
        <v>2</v>
      </c>
      <c r="P71" s="15">
        <f t="shared" ref="P71:P72" si="53">VLOOKUP($M71,$H$70:$K$72,4,FALSE)</f>
        <v>1.7709490740740739E-3</v>
      </c>
      <c r="Q71" s="6">
        <v>4</v>
      </c>
    </row>
    <row r="72" spans="1:22" x14ac:dyDescent="0.3">
      <c r="A72" s="231"/>
      <c r="B72" s="13">
        <v>3</v>
      </c>
      <c r="C72" s="14" t="s">
        <v>95</v>
      </c>
      <c r="D72" s="33" t="str">
        <f>N31</f>
        <v>Rumblehorn (4)</v>
      </c>
      <c r="E72" s="13">
        <v>2</v>
      </c>
      <c r="F72" s="15">
        <v>1.7709490740740739E-3</v>
      </c>
      <c r="G72" s="92"/>
      <c r="H72" s="38">
        <f t="shared" si="47"/>
        <v>2</v>
      </c>
      <c r="I72" s="13" t="str">
        <f t="shared" si="48"/>
        <v>Rumblehorn (4)</v>
      </c>
      <c r="J72" s="13">
        <f t="shared" si="49"/>
        <v>2</v>
      </c>
      <c r="K72" s="15">
        <f t="shared" si="50"/>
        <v>1.7709490740740739E-3</v>
      </c>
      <c r="M72" s="38">
        <v>3</v>
      </c>
      <c r="N72" s="13" t="str">
        <f t="shared" si="51"/>
        <v>Pittsburgh Hearts of Steel (7)</v>
      </c>
      <c r="O72" s="13">
        <f t="shared" si="52"/>
        <v>3</v>
      </c>
      <c r="P72" s="15">
        <f t="shared" si="53"/>
        <v>1.8959490740740742E-3</v>
      </c>
      <c r="Q72" s="6">
        <v>2</v>
      </c>
      <c r="R72" s="25"/>
      <c r="S72" s="26"/>
    </row>
    <row r="73" spans="1:22" x14ac:dyDescent="0.3">
      <c r="A73" s="232"/>
      <c r="B73" s="13">
        <v>4</v>
      </c>
      <c r="C73" s="14"/>
      <c r="D73" s="33"/>
      <c r="E73" s="13"/>
      <c r="F73" s="15"/>
      <c r="G73" s="92"/>
      <c r="H73" s="222" t="s">
        <v>4</v>
      </c>
      <c r="I73" s="223" t="s">
        <v>119</v>
      </c>
      <c r="J73" s="223" t="s">
        <v>1</v>
      </c>
      <c r="K73" s="224" t="s">
        <v>2</v>
      </c>
      <c r="L73" s="7"/>
      <c r="M73" s="222" t="s">
        <v>4</v>
      </c>
      <c r="N73" s="223" t="s">
        <v>119</v>
      </c>
      <c r="O73" s="223" t="s">
        <v>1</v>
      </c>
      <c r="P73" s="224" t="s">
        <v>2</v>
      </c>
    </row>
    <row r="74" spans="1:22" x14ac:dyDescent="0.3">
      <c r="A74" s="232"/>
      <c r="B74" s="13">
        <v>5</v>
      </c>
      <c r="C74" s="14" t="s">
        <v>97</v>
      </c>
      <c r="D74" s="33" t="str">
        <f>N34</f>
        <v>Vogue Dragons (17)</v>
      </c>
      <c r="E74" s="13">
        <v>1</v>
      </c>
      <c r="F74" s="15">
        <v>1.7398148148148147E-3</v>
      </c>
      <c r="G74" s="92"/>
      <c r="H74" s="38">
        <f>RANK($K74,$K$74:$K$75,1)</f>
        <v>1</v>
      </c>
      <c r="I74" s="13" t="str">
        <f t="shared" ref="I74:K75" si="54">D74</f>
        <v>Vogue Dragons (17)</v>
      </c>
      <c r="J74" s="13">
        <f t="shared" si="54"/>
        <v>1</v>
      </c>
      <c r="K74" s="15">
        <f t="shared" si="54"/>
        <v>1.7398148148148147E-3</v>
      </c>
      <c r="L74" s="8"/>
      <c r="M74" s="38">
        <v>1</v>
      </c>
      <c r="N74" s="13" t="str">
        <f>VLOOKUP($M74,$H$74:$I$75,2,FALSE)</f>
        <v>Vogue Dragons (17)</v>
      </c>
      <c r="O74" s="13">
        <f>VLOOKUP($M74,$H$74:$J$75,3,FALSE)</f>
        <v>1</v>
      </c>
      <c r="P74" s="15">
        <f>VLOOKUP($M74,$H$74:$K$75,4,FALSE)</f>
        <v>1.7398148148148147E-3</v>
      </c>
      <c r="Q74" s="6">
        <v>6</v>
      </c>
    </row>
    <row r="75" spans="1:22" x14ac:dyDescent="0.3">
      <c r="A75" s="233"/>
      <c r="B75" s="13">
        <v>6</v>
      </c>
      <c r="C75" s="14" t="s">
        <v>98</v>
      </c>
      <c r="D75" s="33" t="str">
        <f>N35</f>
        <v>NBP SrC Women (21)</v>
      </c>
      <c r="E75" s="13">
        <v>2</v>
      </c>
      <c r="F75" s="15">
        <v>1.8704861111111112E-3</v>
      </c>
      <c r="G75" s="92"/>
      <c r="H75" s="38">
        <f>RANK($K75,$K$74:$K$75,1)</f>
        <v>2</v>
      </c>
      <c r="I75" s="13" t="str">
        <f t="shared" si="54"/>
        <v>NBP SrC Women (21)</v>
      </c>
      <c r="J75" s="13">
        <f t="shared" si="54"/>
        <v>2</v>
      </c>
      <c r="K75" s="15">
        <f t="shared" si="54"/>
        <v>1.8704861111111112E-3</v>
      </c>
      <c r="M75" s="38">
        <v>2</v>
      </c>
      <c r="N75" s="13" t="str">
        <f>VLOOKUP($M75,$H$74:$I$75,2,FALSE)</f>
        <v>NBP SrC Women (21)</v>
      </c>
      <c r="O75" s="13">
        <f>VLOOKUP($M75,$H$74:$J$75,3,FALSE)</f>
        <v>2</v>
      </c>
      <c r="P75" s="15">
        <f>VLOOKUP($M75,$H$74:$K$75,4,FALSE)</f>
        <v>1.8704861111111112E-3</v>
      </c>
      <c r="Q75" s="6">
        <v>3</v>
      </c>
    </row>
    <row r="76" spans="1:22" x14ac:dyDescent="0.3">
      <c r="G76" s="92"/>
    </row>
    <row r="77" spans="1:22" x14ac:dyDescent="0.3">
      <c r="A77" s="86" t="s">
        <v>23</v>
      </c>
      <c r="B77" s="89" t="s">
        <v>0</v>
      </c>
      <c r="C77" s="90"/>
      <c r="D77" s="89" t="s">
        <v>54</v>
      </c>
      <c r="E77" s="89" t="s">
        <v>1</v>
      </c>
      <c r="F77" s="91" t="s">
        <v>2</v>
      </c>
      <c r="G77" s="92"/>
      <c r="H77" s="106" t="s">
        <v>4</v>
      </c>
      <c r="I77" s="107" t="s">
        <v>21</v>
      </c>
      <c r="J77" s="107" t="s">
        <v>1</v>
      </c>
      <c r="K77" s="108" t="s">
        <v>2</v>
      </c>
      <c r="L77" s="8"/>
      <c r="M77" s="106" t="s">
        <v>4</v>
      </c>
      <c r="N77" s="107" t="s">
        <v>21</v>
      </c>
      <c r="O77" s="107" t="s">
        <v>1</v>
      </c>
      <c r="P77" s="108" t="s">
        <v>2</v>
      </c>
    </row>
    <row r="78" spans="1:22" x14ac:dyDescent="0.3">
      <c r="A78" s="87">
        <f>A70+1</f>
        <v>10</v>
      </c>
      <c r="B78" s="13">
        <v>1</v>
      </c>
      <c r="C78" s="14"/>
      <c r="D78" s="33"/>
      <c r="E78" s="13"/>
      <c r="F78" s="15"/>
      <c r="G78" s="92"/>
      <c r="H78" s="38">
        <f>RANK($K78,$K$78:$K$80,1)</f>
        <v>2</v>
      </c>
      <c r="I78" s="13" t="str">
        <f>D79</f>
        <v>Dueling Dragons 1 (21)</v>
      </c>
      <c r="J78" s="13">
        <f>E79</f>
        <v>2</v>
      </c>
      <c r="K78" s="15">
        <f>F79</f>
        <v>1.9337962962962961E-3</v>
      </c>
      <c r="L78" s="8"/>
      <c r="M78" s="38">
        <v>1</v>
      </c>
      <c r="N78" s="13" t="str">
        <f>VLOOKUP($M78,$H$78:$I$80,2,FALSE)</f>
        <v>Dueling Dragons 2 (22)</v>
      </c>
      <c r="O78" s="13">
        <f>VLOOKUP($M78,$H$78:$J$80,3,FALSE)</f>
        <v>1</v>
      </c>
      <c r="P78" s="15">
        <f>VLOOKUP($M78,$H$78:$K$80,4,FALSE)</f>
        <v>1.8920138888888888E-3</v>
      </c>
      <c r="Q78" s="6">
        <v>7</v>
      </c>
    </row>
    <row r="79" spans="1:22" x14ac:dyDescent="0.3">
      <c r="A79" s="88">
        <f>A71+$G$2</f>
        <v>0.46458333333333335</v>
      </c>
      <c r="B79" s="13">
        <v>2</v>
      </c>
      <c r="C79" s="13">
        <v>3</v>
      </c>
      <c r="D79" s="33" t="str">
        <f>N40</f>
        <v>Dueling Dragons 1 (21)</v>
      </c>
      <c r="E79" s="13">
        <v>2</v>
      </c>
      <c r="F79" s="15">
        <v>1.9337962962962961E-3</v>
      </c>
      <c r="G79" s="92"/>
      <c r="H79" s="38">
        <f t="shared" ref="H79:H80" si="55">RANK($K79,$K$78:$K$80,1)</f>
        <v>3</v>
      </c>
      <c r="I79" s="13" t="str">
        <f t="shared" ref="I79:I80" si="56">D80</f>
        <v>Stormcutter (3)</v>
      </c>
      <c r="J79" s="13">
        <f t="shared" ref="J79:J80" si="57">E80</f>
        <v>3</v>
      </c>
      <c r="K79" s="15">
        <f t="shared" ref="K79:K80" si="58">F80</f>
        <v>1.9458333333333335E-3</v>
      </c>
      <c r="M79" s="38">
        <v>2</v>
      </c>
      <c r="N79" s="13" t="str">
        <f t="shared" ref="N79:N80" si="59">VLOOKUP($M79,$H$78:$I$80,2,FALSE)</f>
        <v>Dueling Dragons 1 (21)</v>
      </c>
      <c r="O79" s="13">
        <f t="shared" ref="O79:O80" si="60">VLOOKUP($M79,$H$78:$J$80,3,FALSE)</f>
        <v>2</v>
      </c>
      <c r="P79" s="15">
        <f t="shared" ref="P79:P80" si="61">VLOOKUP($M79,$H$78:$K$80,4,FALSE)</f>
        <v>1.9337962962962961E-3</v>
      </c>
      <c r="Q79" s="6">
        <v>4</v>
      </c>
    </row>
    <row r="80" spans="1:22" x14ac:dyDescent="0.3">
      <c r="A80" s="231"/>
      <c r="B80" s="13">
        <v>3</v>
      </c>
      <c r="C80" s="13">
        <v>1</v>
      </c>
      <c r="D80" s="33" t="str">
        <f>N38</f>
        <v>Stormcutter (3)</v>
      </c>
      <c r="E80" s="13">
        <v>3</v>
      </c>
      <c r="F80" s="15">
        <v>1.9458333333333335E-3</v>
      </c>
      <c r="G80" s="92"/>
      <c r="H80" s="38">
        <f t="shared" si="55"/>
        <v>1</v>
      </c>
      <c r="I80" s="13" t="str">
        <f t="shared" si="56"/>
        <v>Dueling Dragons 2 (22)</v>
      </c>
      <c r="J80" s="13">
        <f t="shared" si="57"/>
        <v>1</v>
      </c>
      <c r="K80" s="15">
        <f t="shared" si="58"/>
        <v>1.8920138888888888E-3</v>
      </c>
      <c r="L80" s="7"/>
      <c r="M80" s="38">
        <v>3</v>
      </c>
      <c r="N80" s="13" t="str">
        <f t="shared" si="59"/>
        <v>Stormcutter (3)</v>
      </c>
      <c r="O80" s="13">
        <f t="shared" si="60"/>
        <v>3</v>
      </c>
      <c r="P80" s="15">
        <f t="shared" si="61"/>
        <v>1.9458333333333335E-3</v>
      </c>
      <c r="Q80" s="6">
        <v>2</v>
      </c>
    </row>
    <row r="81" spans="1:17" x14ac:dyDescent="0.3">
      <c r="A81" s="232"/>
      <c r="B81" s="13">
        <v>4</v>
      </c>
      <c r="C81" s="13">
        <v>2</v>
      </c>
      <c r="D81" s="33" t="str">
        <f>N39</f>
        <v>Dueling Dragons 2 (22)</v>
      </c>
      <c r="E81" s="13">
        <v>1</v>
      </c>
      <c r="F81" s="15">
        <v>1.8920138888888888E-3</v>
      </c>
      <c r="G81" s="92"/>
    </row>
    <row r="82" spans="1:17" x14ac:dyDescent="0.3">
      <c r="A82" s="232"/>
      <c r="B82" s="13">
        <v>5</v>
      </c>
      <c r="C82" s="14" t="s">
        <v>62</v>
      </c>
      <c r="D82" s="33" t="str">
        <f>Teams!H2</f>
        <v>GG Schmitt Show (19)</v>
      </c>
      <c r="E82" s="13">
        <v>1</v>
      </c>
      <c r="F82" s="15">
        <v>1.7828703703703702E-3</v>
      </c>
      <c r="G82" s="92"/>
    </row>
    <row r="83" spans="1:17" x14ac:dyDescent="0.3">
      <c r="A83" s="233"/>
      <c r="B83" s="13">
        <v>6</v>
      </c>
      <c r="C83" s="14"/>
      <c r="D83" s="33"/>
      <c r="E83" s="13"/>
      <c r="F83" s="15"/>
      <c r="G83" s="92"/>
    </row>
    <row r="84" spans="1:17" x14ac:dyDescent="0.3">
      <c r="A84" s="6"/>
      <c r="B84" s="16"/>
      <c r="C84" s="17"/>
      <c r="D84" s="16"/>
      <c r="E84" s="16"/>
      <c r="F84" s="18"/>
      <c r="G84" s="92"/>
    </row>
    <row r="85" spans="1:17" x14ac:dyDescent="0.3">
      <c r="G85" s="92"/>
    </row>
    <row r="86" spans="1:17" x14ac:dyDescent="0.3">
      <c r="G86" s="92"/>
    </row>
    <row r="87" spans="1:17" x14ac:dyDescent="0.3">
      <c r="G87" s="92"/>
    </row>
    <row r="88" spans="1:17" x14ac:dyDescent="0.3">
      <c r="G88" s="92"/>
    </row>
    <row r="89" spans="1:17" x14ac:dyDescent="0.3">
      <c r="G89" s="92"/>
    </row>
    <row r="90" spans="1:17" x14ac:dyDescent="0.3">
      <c r="G90" s="92"/>
    </row>
    <row r="91" spans="1:17" x14ac:dyDescent="0.3">
      <c r="G91" s="92"/>
    </row>
    <row r="92" spans="1:17" x14ac:dyDescent="0.3">
      <c r="G92" s="92"/>
    </row>
    <row r="93" spans="1:17" x14ac:dyDescent="0.3">
      <c r="G93" s="92"/>
    </row>
    <row r="94" spans="1:17" x14ac:dyDescent="0.3">
      <c r="G94" s="92"/>
      <c r="Q94" s="34"/>
    </row>
    <row r="95" spans="1:17" x14ac:dyDescent="0.3">
      <c r="G95" s="92"/>
    </row>
    <row r="96" spans="1:17" x14ac:dyDescent="0.3">
      <c r="G96" s="92"/>
    </row>
    <row r="97" spans="7:17" x14ac:dyDescent="0.3">
      <c r="G97" s="92"/>
      <c r="Q97" s="6">
        <v>6</v>
      </c>
    </row>
    <row r="98" spans="7:17" x14ac:dyDescent="0.3">
      <c r="G98" s="92"/>
      <c r="Q98" s="6">
        <v>3</v>
      </c>
    </row>
    <row r="99" spans="7:17" x14ac:dyDescent="0.3">
      <c r="G99" s="92"/>
    </row>
    <row r="100" spans="7:17" x14ac:dyDescent="0.3">
      <c r="G100" s="92"/>
    </row>
    <row r="101" spans="7:17" x14ac:dyDescent="0.3">
      <c r="G101" s="92"/>
    </row>
    <row r="102" spans="7:17" x14ac:dyDescent="0.3">
      <c r="G102" s="92"/>
    </row>
    <row r="103" spans="7:17" x14ac:dyDescent="0.3">
      <c r="G103" s="92"/>
      <c r="Q103" s="6">
        <v>7</v>
      </c>
    </row>
    <row r="104" spans="7:17" x14ac:dyDescent="0.3">
      <c r="G104" s="92"/>
      <c r="Q104" s="6">
        <v>4</v>
      </c>
    </row>
    <row r="105" spans="7:17" x14ac:dyDescent="0.3">
      <c r="G105" s="92"/>
      <c r="Q105" s="6">
        <v>2</v>
      </c>
    </row>
    <row r="106" spans="7:17" x14ac:dyDescent="0.3">
      <c r="G106" s="92"/>
    </row>
    <row r="107" spans="7:17" x14ac:dyDescent="0.3">
      <c r="G107" s="92"/>
    </row>
    <row r="108" spans="7:17" x14ac:dyDescent="0.3">
      <c r="G108" s="92"/>
    </row>
    <row r="109" spans="7:17" x14ac:dyDescent="0.3">
      <c r="G109" s="92"/>
    </row>
    <row r="110" spans="7:17" x14ac:dyDescent="0.3">
      <c r="G110" s="92"/>
    </row>
    <row r="111" spans="7:17" x14ac:dyDescent="0.3">
      <c r="G111" s="92"/>
    </row>
    <row r="112" spans="7:17" x14ac:dyDescent="0.3">
      <c r="G112" s="92"/>
    </row>
    <row r="113" spans="7:17" x14ac:dyDescent="0.3">
      <c r="G113" s="92"/>
    </row>
    <row r="114" spans="7:17" x14ac:dyDescent="0.3">
      <c r="G114" s="92"/>
    </row>
    <row r="115" spans="7:17" x14ac:dyDescent="0.3">
      <c r="G115" s="92"/>
      <c r="Q115" s="6">
        <v>13</v>
      </c>
    </row>
    <row r="116" spans="7:17" x14ac:dyDescent="0.3">
      <c r="G116" s="92"/>
      <c r="Q116" s="6">
        <v>10</v>
      </c>
    </row>
    <row r="117" spans="7:17" x14ac:dyDescent="0.3">
      <c r="G117" s="92"/>
      <c r="Q117" s="6">
        <v>8</v>
      </c>
    </row>
    <row r="118" spans="7:17" x14ac:dyDescent="0.3">
      <c r="G118" s="92"/>
      <c r="Q118" s="6">
        <v>6</v>
      </c>
    </row>
    <row r="119" spans="7:17" x14ac:dyDescent="0.3">
      <c r="G119" s="92"/>
      <c r="Q119" s="6">
        <v>5</v>
      </c>
    </row>
    <row r="120" spans="7:17" x14ac:dyDescent="0.3">
      <c r="G120" s="92"/>
      <c r="Q120" s="6">
        <v>4</v>
      </c>
    </row>
    <row r="121" spans="7:17" x14ac:dyDescent="0.3">
      <c r="G121" s="92"/>
      <c r="Q121" s="6">
        <v>3</v>
      </c>
    </row>
    <row r="122" spans="7:17" x14ac:dyDescent="0.3">
      <c r="G122" s="92"/>
      <c r="Q122" s="6">
        <v>2</v>
      </c>
    </row>
    <row r="123" spans="7:17" x14ac:dyDescent="0.3">
      <c r="G123" s="92"/>
      <c r="Q123" s="6">
        <v>1</v>
      </c>
    </row>
    <row r="124" spans="7:17" x14ac:dyDescent="0.3">
      <c r="G124" s="92"/>
    </row>
    <row r="125" spans="7:17" x14ac:dyDescent="0.3">
      <c r="G125" s="92"/>
    </row>
    <row r="126" spans="7:17" x14ac:dyDescent="0.3">
      <c r="G126" s="92"/>
    </row>
    <row r="127" spans="7:17" x14ac:dyDescent="0.3">
      <c r="G127" s="92"/>
    </row>
    <row r="128" spans="7:17" x14ac:dyDescent="0.3">
      <c r="G128" s="92"/>
    </row>
    <row r="133" spans="17:17" x14ac:dyDescent="0.3">
      <c r="Q133" s="6">
        <v>7</v>
      </c>
    </row>
    <row r="134" spans="17:17" x14ac:dyDescent="0.3">
      <c r="Q134" s="6">
        <v>4</v>
      </c>
    </row>
    <row r="135" spans="17:17" x14ac:dyDescent="0.3">
      <c r="Q135" s="6">
        <v>2</v>
      </c>
    </row>
  </sheetData>
  <mergeCells count="11">
    <mergeCell ref="A80:A83"/>
    <mergeCell ref="A48:A51"/>
    <mergeCell ref="A56:A59"/>
    <mergeCell ref="A64:A67"/>
    <mergeCell ref="A72:A75"/>
    <mergeCell ref="A40:A43"/>
    <mergeCell ref="A1:F1"/>
    <mergeCell ref="A8:A11"/>
    <mergeCell ref="A16:A19"/>
    <mergeCell ref="A24:A27"/>
    <mergeCell ref="A32:A35"/>
  </mergeCells>
  <phoneticPr fontId="10" type="noConversion"/>
  <printOptions horizontalCentered="1"/>
  <pageMargins left="0.25" right="0.25" top="0.75" bottom="0.75" header="0.3" footer="0.3"/>
  <pageSetup scale="35" orientation="portrait" horizontalDpi="360" verticalDpi="360" copies="6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45402-05F7-4E03-BABE-D6EDCD21F904}">
  <sheetPr>
    <pageSetUpPr fitToPage="1"/>
  </sheetPr>
  <dimension ref="A1:AC231"/>
  <sheetViews>
    <sheetView showZeros="0" tabSelected="1" topLeftCell="A166" zoomScale="140" zoomScaleNormal="140" workbookViewId="0">
      <selection activeCell="I178" sqref="I178"/>
    </sheetView>
  </sheetViews>
  <sheetFormatPr defaultColWidth="8.77734375" defaultRowHeight="14.4" x14ac:dyDescent="0.3"/>
  <cols>
    <col min="1" max="1" width="10.6640625" customWidth="1"/>
    <col min="2" max="2" width="7.6640625" style="25" customWidth="1"/>
    <col min="3" max="3" width="6.6640625" style="25" customWidth="1"/>
    <col min="4" max="4" width="55.6640625" style="34" customWidth="1"/>
    <col min="5" max="5" width="7.6640625" style="25" customWidth="1"/>
    <col min="6" max="6" width="15.6640625" style="26" customWidth="1"/>
    <col min="7" max="8" width="15.77734375" customWidth="1"/>
  </cols>
  <sheetData>
    <row r="1" spans="1:13" ht="150" customHeight="1" x14ac:dyDescent="0.3">
      <c r="A1" s="234"/>
      <c r="B1" s="234"/>
      <c r="C1" s="234"/>
      <c r="D1" s="234"/>
      <c r="E1" s="234"/>
      <c r="F1" s="234"/>
    </row>
    <row r="2" spans="1:13" ht="15.6" x14ac:dyDescent="0.3">
      <c r="A2" s="234"/>
      <c r="B2" s="234"/>
      <c r="C2" s="234"/>
      <c r="D2" s="234"/>
      <c r="E2" s="234"/>
      <c r="F2" s="234"/>
      <c r="M2" s="12"/>
    </row>
    <row r="3" spans="1:13" x14ac:dyDescent="0.3">
      <c r="A3" s="5" t="s">
        <v>32</v>
      </c>
      <c r="B3" s="3"/>
      <c r="C3" s="4"/>
      <c r="D3" s="16"/>
      <c r="E3" s="1"/>
      <c r="F3" s="10"/>
      <c r="G3" s="36">
        <v>7.6388888888888886E-3</v>
      </c>
    </row>
    <row r="4" spans="1:13" x14ac:dyDescent="0.3">
      <c r="A4" s="5"/>
      <c r="B4" s="3"/>
      <c r="C4" s="4"/>
      <c r="D4" s="16"/>
      <c r="E4" s="1"/>
      <c r="F4" s="36"/>
      <c r="G4" s="36">
        <v>8.3333333333333332E-3</v>
      </c>
    </row>
    <row r="5" spans="1:13" x14ac:dyDescent="0.3">
      <c r="A5" s="27" t="s">
        <v>23</v>
      </c>
      <c r="B5" s="28" t="s">
        <v>0</v>
      </c>
      <c r="C5" s="29"/>
      <c r="D5" s="28" t="s">
        <v>27</v>
      </c>
      <c r="E5" s="28" t="s">
        <v>1</v>
      </c>
      <c r="F5" s="30" t="s">
        <v>2</v>
      </c>
    </row>
    <row r="6" spans="1:13" x14ac:dyDescent="0.3">
      <c r="A6" s="31">
        <v>1</v>
      </c>
      <c r="B6" s="13">
        <v>1</v>
      </c>
      <c r="C6" s="14"/>
      <c r="D6" s="33"/>
      <c r="E6" s="13"/>
      <c r="F6" s="15"/>
      <c r="G6" s="92"/>
    </row>
    <row r="7" spans="1:13" x14ac:dyDescent="0.3">
      <c r="A7" s="32">
        <v>0.33333333333333331</v>
      </c>
      <c r="B7" s="13">
        <v>2</v>
      </c>
      <c r="C7" s="14"/>
      <c r="D7" s="33" t="s">
        <v>65</v>
      </c>
      <c r="E7" s="13">
        <f>'500M'!E7</f>
        <v>3</v>
      </c>
      <c r="F7" s="15">
        <f>'500M'!F7</f>
        <v>1.5296296296296297E-3</v>
      </c>
      <c r="G7" s="92"/>
    </row>
    <row r="8" spans="1:13" x14ac:dyDescent="0.3">
      <c r="A8" s="231"/>
      <c r="B8" s="13">
        <v>3</v>
      </c>
      <c r="C8" s="14"/>
      <c r="D8" s="33" t="s">
        <v>66</v>
      </c>
      <c r="E8" s="13">
        <v>1</v>
      </c>
      <c r="F8" s="15">
        <f>'500M'!F8</f>
        <v>1.4615740740740741E-3</v>
      </c>
      <c r="G8" s="92"/>
    </row>
    <row r="9" spans="1:13" x14ac:dyDescent="0.3">
      <c r="A9" s="232"/>
      <c r="B9" s="13">
        <v>4</v>
      </c>
      <c r="C9" s="14"/>
      <c r="D9" s="33" t="s">
        <v>67</v>
      </c>
      <c r="E9" s="13">
        <v>2</v>
      </c>
      <c r="F9" s="15">
        <f>'500M'!F9</f>
        <v>1.46875E-3</v>
      </c>
      <c r="G9" s="92"/>
    </row>
    <row r="10" spans="1:13" x14ac:dyDescent="0.3">
      <c r="A10" s="232"/>
      <c r="B10" s="13">
        <v>5</v>
      </c>
      <c r="C10" s="14"/>
      <c r="D10" s="33" t="s">
        <v>68</v>
      </c>
      <c r="E10" s="13">
        <v>4</v>
      </c>
      <c r="F10" s="15">
        <f>'500M'!F10</f>
        <v>1.579513888888889E-3</v>
      </c>
      <c r="G10" s="92"/>
    </row>
    <row r="11" spans="1:13" x14ac:dyDescent="0.3">
      <c r="A11" s="233"/>
      <c r="B11" s="13">
        <v>6</v>
      </c>
      <c r="C11" s="14"/>
      <c r="D11" s="33"/>
      <c r="E11" s="13"/>
      <c r="F11" s="15"/>
      <c r="G11" s="92"/>
    </row>
    <row r="12" spans="1:13" x14ac:dyDescent="0.3">
      <c r="A12" s="5"/>
      <c r="B12" s="3"/>
      <c r="C12" s="4"/>
      <c r="D12" s="16"/>
      <c r="E12" s="1"/>
      <c r="F12" s="36"/>
      <c r="G12" s="92"/>
    </row>
    <row r="13" spans="1:13" x14ac:dyDescent="0.3">
      <c r="A13" s="66" t="s">
        <v>23</v>
      </c>
      <c r="B13" s="69" t="s">
        <v>0</v>
      </c>
      <c r="C13" s="70"/>
      <c r="D13" s="69" t="s">
        <v>30</v>
      </c>
      <c r="E13" s="69" t="s">
        <v>1</v>
      </c>
      <c r="F13" s="71" t="s">
        <v>2</v>
      </c>
      <c r="G13" s="92"/>
    </row>
    <row r="14" spans="1:13" x14ac:dyDescent="0.3">
      <c r="A14" s="67">
        <v>2</v>
      </c>
      <c r="B14" s="13">
        <v>1</v>
      </c>
      <c r="C14" s="14"/>
      <c r="D14" s="33"/>
      <c r="E14" s="13"/>
      <c r="F14" s="15"/>
      <c r="G14" s="92"/>
    </row>
    <row r="15" spans="1:13" x14ac:dyDescent="0.3">
      <c r="A15" s="68">
        <v>0.34791666666666665</v>
      </c>
      <c r="B15" s="13">
        <v>2</v>
      </c>
      <c r="C15" s="14"/>
      <c r="D15" s="33" t="s">
        <v>71</v>
      </c>
      <c r="E15" s="13">
        <v>1</v>
      </c>
      <c r="F15" s="15">
        <v>1.5800925925925928E-3</v>
      </c>
      <c r="G15" s="92"/>
    </row>
    <row r="16" spans="1:13" x14ac:dyDescent="0.3">
      <c r="A16" s="231"/>
      <c r="B16" s="13">
        <v>3</v>
      </c>
      <c r="C16" s="14"/>
      <c r="D16" s="33" t="s">
        <v>72</v>
      </c>
      <c r="E16" s="13">
        <v>2</v>
      </c>
      <c r="F16" s="15">
        <v>1.642013888888889E-3</v>
      </c>
      <c r="G16" s="92"/>
    </row>
    <row r="17" spans="1:29" s="6" customFormat="1" x14ac:dyDescent="0.3">
      <c r="A17" s="232"/>
      <c r="B17" s="13">
        <v>4</v>
      </c>
      <c r="C17" s="14"/>
      <c r="D17" s="33" t="s">
        <v>92</v>
      </c>
      <c r="E17" s="13">
        <v>3</v>
      </c>
      <c r="F17" s="15">
        <v>1.6450231481481481E-3</v>
      </c>
      <c r="G17" s="9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6" customFormat="1" x14ac:dyDescent="0.3">
      <c r="A18" s="232"/>
      <c r="B18" s="13">
        <v>5</v>
      </c>
      <c r="C18" s="14"/>
      <c r="D18" s="33" t="s">
        <v>69</v>
      </c>
      <c r="E18" s="13">
        <v>4</v>
      </c>
      <c r="F18" s="15">
        <v>1.6815972222222221E-3</v>
      </c>
      <c r="G18" s="9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s="6" customFormat="1" x14ac:dyDescent="0.3">
      <c r="A19" s="233"/>
      <c r="B19" s="13">
        <v>6</v>
      </c>
      <c r="C19" s="14"/>
      <c r="D19" s="33">
        <v>0</v>
      </c>
      <c r="E19" s="13"/>
      <c r="F19" s="15"/>
      <c r="G19" s="9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s="6" customFormat="1" x14ac:dyDescent="0.3">
      <c r="A20"/>
      <c r="B20" s="25"/>
      <c r="C20" s="25"/>
      <c r="D20" s="34"/>
      <c r="E20" s="25"/>
      <c r="F20" s="26"/>
      <c r="G20" s="9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6" customFormat="1" x14ac:dyDescent="0.3">
      <c r="A21" s="93" t="s">
        <v>23</v>
      </c>
      <c r="B21" s="96" t="s">
        <v>0</v>
      </c>
      <c r="C21" s="97"/>
      <c r="D21" s="96" t="s">
        <v>86</v>
      </c>
      <c r="E21" s="96" t="s">
        <v>1</v>
      </c>
      <c r="F21" s="98" t="s">
        <v>2</v>
      </c>
      <c r="G21" s="9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6" customFormat="1" x14ac:dyDescent="0.3">
      <c r="A22" s="94">
        <v>3</v>
      </c>
      <c r="B22" s="13">
        <v>1</v>
      </c>
      <c r="C22" s="14" t="s">
        <v>99</v>
      </c>
      <c r="D22" s="33" t="s">
        <v>74</v>
      </c>
      <c r="E22" s="13">
        <f>'500M'!E22</f>
        <v>1</v>
      </c>
      <c r="F22" s="15">
        <f>'500M'!F22</f>
        <v>1.5175925925925927E-3</v>
      </c>
      <c r="G22" s="9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6" customFormat="1" x14ac:dyDescent="0.3">
      <c r="A23" s="95">
        <v>0.36249999999999999</v>
      </c>
      <c r="B23" s="13">
        <v>2</v>
      </c>
      <c r="C23" s="14" t="s">
        <v>99</v>
      </c>
      <c r="D23" s="33" t="s">
        <v>75</v>
      </c>
      <c r="E23" s="13">
        <f>'500M'!E23</f>
        <v>2</v>
      </c>
      <c r="F23" s="15">
        <f>'500M'!F23</f>
        <v>1.5508101851851852E-3</v>
      </c>
      <c r="G23" s="9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s="6" customFormat="1" x14ac:dyDescent="0.3">
      <c r="A24" s="231"/>
      <c r="B24" s="39">
        <v>3</v>
      </c>
      <c r="C24" s="14" t="s">
        <v>99</v>
      </c>
      <c r="D24" s="33" t="s">
        <v>76</v>
      </c>
      <c r="E24" s="13">
        <f>'500M'!E24</f>
        <v>3</v>
      </c>
      <c r="F24" s="15">
        <f>'500M'!F24</f>
        <v>1.6331018518518517E-3</v>
      </c>
      <c r="G24" s="9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s="6" customFormat="1" x14ac:dyDescent="0.3">
      <c r="A25" s="232"/>
      <c r="B25" s="39">
        <v>4</v>
      </c>
      <c r="C25" s="14"/>
      <c r="D25" s="33"/>
      <c r="E25" s="13">
        <f>'500M'!E25</f>
        <v>0</v>
      </c>
      <c r="F25" s="15">
        <f>'500M'!F25</f>
        <v>0</v>
      </c>
      <c r="G25" s="9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s="6" customFormat="1" x14ac:dyDescent="0.3">
      <c r="A26" s="232"/>
      <c r="B26" s="39">
        <v>5</v>
      </c>
      <c r="C26" s="14" t="s">
        <v>100</v>
      </c>
      <c r="D26" s="33" t="s">
        <v>81</v>
      </c>
      <c r="E26" s="13">
        <f>'500M'!E26</f>
        <v>1</v>
      </c>
      <c r="F26" s="15">
        <f>'500M'!F26</f>
        <v>1.5541666666666666E-3</v>
      </c>
      <c r="G26" s="9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s="6" customFormat="1" x14ac:dyDescent="0.3">
      <c r="A27" s="233"/>
      <c r="B27" s="39">
        <v>6</v>
      </c>
      <c r="C27" s="14" t="s">
        <v>100</v>
      </c>
      <c r="D27" s="33" t="s">
        <v>82</v>
      </c>
      <c r="E27" s="13">
        <f>'500M'!E27</f>
        <v>2</v>
      </c>
      <c r="F27" s="15">
        <f>'500M'!F27</f>
        <v>1.6559027777777776E-3</v>
      </c>
      <c r="G27" s="92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s="6" customFormat="1" x14ac:dyDescent="0.3">
      <c r="B28" s="16"/>
      <c r="C28" s="17"/>
      <c r="D28" s="16"/>
      <c r="E28" s="16"/>
      <c r="F28" s="18"/>
      <c r="G28" s="92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s="6" customFormat="1" x14ac:dyDescent="0.3">
      <c r="A29" s="99" t="s">
        <v>23</v>
      </c>
      <c r="B29" s="102" t="s">
        <v>0</v>
      </c>
      <c r="C29" s="103"/>
      <c r="D29" s="102" t="s">
        <v>93</v>
      </c>
      <c r="E29" s="102" t="s">
        <v>1</v>
      </c>
      <c r="F29" s="104" t="s">
        <v>2</v>
      </c>
      <c r="G29" s="9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s="6" customFormat="1" x14ac:dyDescent="0.3">
      <c r="A30" s="100">
        <v>4</v>
      </c>
      <c r="B30" s="13">
        <v>1</v>
      </c>
      <c r="C30" s="14" t="s">
        <v>99</v>
      </c>
      <c r="D30" s="33" t="s">
        <v>91</v>
      </c>
      <c r="E30" s="13">
        <f>'500M'!E30</f>
        <v>1</v>
      </c>
      <c r="F30" s="15">
        <f>'500M'!F30</f>
        <v>1.6572916666666667E-3</v>
      </c>
      <c r="G30" s="92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s="6" customFormat="1" x14ac:dyDescent="0.3">
      <c r="A31" s="101">
        <v>0.37708333333333333</v>
      </c>
      <c r="B31" s="13">
        <v>2</v>
      </c>
      <c r="C31" s="14" t="s">
        <v>99</v>
      </c>
      <c r="D31" s="33" t="s">
        <v>114</v>
      </c>
      <c r="E31" s="13">
        <f>'500M'!E31</f>
        <v>3</v>
      </c>
      <c r="F31" s="15">
        <f>'500M'!F31</f>
        <v>1.8769675925925928E-3</v>
      </c>
      <c r="G31" s="9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s="6" customFormat="1" x14ac:dyDescent="0.3">
      <c r="A32" s="231"/>
      <c r="B32" s="13">
        <v>3</v>
      </c>
      <c r="C32" s="14" t="s">
        <v>99</v>
      </c>
      <c r="D32" s="33" t="s">
        <v>70</v>
      </c>
      <c r="E32" s="13">
        <f>'500M'!E32</f>
        <v>2</v>
      </c>
      <c r="F32" s="15">
        <f>'500M'!F32</f>
        <v>1.7967592592592594E-3</v>
      </c>
      <c r="G32" s="9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7" x14ac:dyDescent="0.3">
      <c r="A33" s="232"/>
      <c r="B33" s="13">
        <v>4</v>
      </c>
      <c r="C33" s="14"/>
      <c r="E33" s="13">
        <f>'500M'!E33</f>
        <v>0</v>
      </c>
      <c r="F33" s="15">
        <f>'500M'!F33</f>
        <v>0</v>
      </c>
      <c r="G33" s="92"/>
    </row>
    <row r="34" spans="1:7" x14ac:dyDescent="0.3">
      <c r="A34" s="232"/>
      <c r="B34" s="13">
        <v>5</v>
      </c>
      <c r="C34" s="14" t="s">
        <v>100</v>
      </c>
      <c r="D34" s="33" t="s">
        <v>83</v>
      </c>
      <c r="E34" s="13">
        <f>'500M'!E34</f>
        <v>1</v>
      </c>
      <c r="F34" s="15">
        <f>'500M'!F34</f>
        <v>1.7091435185185187E-3</v>
      </c>
      <c r="G34" s="92"/>
    </row>
    <row r="35" spans="1:7" x14ac:dyDescent="0.3">
      <c r="A35" s="233"/>
      <c r="B35" s="13">
        <v>6</v>
      </c>
      <c r="C35" s="14" t="s">
        <v>100</v>
      </c>
      <c r="D35" s="33" t="s">
        <v>115</v>
      </c>
      <c r="E35" s="13">
        <f>'500M'!E35</f>
        <v>2</v>
      </c>
      <c r="F35" s="15">
        <f>'500M'!F35</f>
        <v>1.846412037037037E-3</v>
      </c>
      <c r="G35" s="92"/>
    </row>
    <row r="36" spans="1:7" x14ac:dyDescent="0.3">
      <c r="G36" s="92"/>
    </row>
    <row r="37" spans="1:7" x14ac:dyDescent="0.3">
      <c r="A37" s="86" t="s">
        <v>23</v>
      </c>
      <c r="B37" s="89" t="s">
        <v>0</v>
      </c>
      <c r="C37" s="90"/>
      <c r="D37" s="89" t="s">
        <v>60</v>
      </c>
      <c r="E37" s="89" t="s">
        <v>1</v>
      </c>
      <c r="F37" s="91" t="s">
        <v>2</v>
      </c>
      <c r="G37" s="92"/>
    </row>
    <row r="38" spans="1:7" x14ac:dyDescent="0.3">
      <c r="A38" s="87">
        <v>5</v>
      </c>
      <c r="B38" s="13">
        <v>1</v>
      </c>
      <c r="C38" s="14"/>
      <c r="D38" s="33"/>
      <c r="E38" s="13"/>
      <c r="F38" s="15"/>
      <c r="G38" s="92"/>
    </row>
    <row r="39" spans="1:7" x14ac:dyDescent="0.3">
      <c r="A39" s="88">
        <v>0.39166666666666666</v>
      </c>
      <c r="B39" s="13">
        <v>2</v>
      </c>
      <c r="C39" s="14"/>
      <c r="D39" s="33" t="s">
        <v>63</v>
      </c>
      <c r="E39" s="13">
        <f>'500M'!E39</f>
        <v>1</v>
      </c>
      <c r="F39" s="15">
        <f>'500M'!F39</f>
        <v>1.8706018518518518E-3</v>
      </c>
      <c r="G39" s="92"/>
    </row>
    <row r="40" spans="1:7" x14ac:dyDescent="0.3">
      <c r="A40" s="231"/>
      <c r="B40" s="13">
        <v>3</v>
      </c>
      <c r="C40" s="14"/>
      <c r="D40" s="33" t="s">
        <v>52</v>
      </c>
      <c r="E40" s="13">
        <f>'500M'!E40</f>
        <v>3</v>
      </c>
      <c r="F40" s="15">
        <f>'500M'!F40</f>
        <v>2.0211805555555556E-3</v>
      </c>
      <c r="G40" s="92"/>
    </row>
    <row r="41" spans="1:7" x14ac:dyDescent="0.3">
      <c r="A41" s="232"/>
      <c r="B41" s="13">
        <v>4</v>
      </c>
      <c r="C41" s="14"/>
      <c r="D41" s="33" t="s">
        <v>53</v>
      </c>
      <c r="E41" s="13">
        <f>'500M'!E41</f>
        <v>2</v>
      </c>
      <c r="F41" s="15">
        <f>'500M'!F41</f>
        <v>1.9452546296296295E-3</v>
      </c>
      <c r="G41" s="92"/>
    </row>
    <row r="42" spans="1:7" x14ac:dyDescent="0.3">
      <c r="A42" s="232"/>
      <c r="B42" s="13">
        <v>5</v>
      </c>
      <c r="C42" s="14" t="s">
        <v>62</v>
      </c>
      <c r="D42" s="33" t="s">
        <v>64</v>
      </c>
      <c r="E42" s="13">
        <f>'500M'!E42</f>
        <v>1</v>
      </c>
      <c r="F42" s="15">
        <f>'500M'!F42</f>
        <v>1.7987268518518519E-3</v>
      </c>
      <c r="G42" s="92"/>
    </row>
    <row r="43" spans="1:7" x14ac:dyDescent="0.3">
      <c r="A43" s="233"/>
      <c r="B43" s="13">
        <v>6</v>
      </c>
      <c r="C43" s="14"/>
      <c r="D43" s="33"/>
      <c r="E43" s="13"/>
      <c r="F43" s="15"/>
      <c r="G43" s="92"/>
    </row>
    <row r="44" spans="1:7" x14ac:dyDescent="0.3">
      <c r="A44" s="6"/>
      <c r="B44" s="16"/>
      <c r="C44" s="17"/>
      <c r="D44" s="16"/>
      <c r="E44" s="16"/>
      <c r="F44" s="18"/>
      <c r="G44" s="92"/>
    </row>
    <row r="45" spans="1:7" x14ac:dyDescent="0.3">
      <c r="A45" s="27" t="s">
        <v>23</v>
      </c>
      <c r="B45" s="28" t="s">
        <v>0</v>
      </c>
      <c r="C45" s="29"/>
      <c r="D45" s="28" t="s">
        <v>40</v>
      </c>
      <c r="E45" s="28" t="s">
        <v>1</v>
      </c>
      <c r="F45" s="30" t="s">
        <v>2</v>
      </c>
      <c r="G45" s="92"/>
    </row>
    <row r="46" spans="1:7" x14ac:dyDescent="0.3">
      <c r="A46" s="31">
        <v>6</v>
      </c>
      <c r="B46" s="13">
        <v>1</v>
      </c>
      <c r="C46" s="14"/>
      <c r="D46" s="33">
        <v>0</v>
      </c>
      <c r="E46" s="13"/>
      <c r="F46" s="15"/>
      <c r="G46" s="92"/>
    </row>
    <row r="47" spans="1:7" x14ac:dyDescent="0.3">
      <c r="A47" s="32">
        <v>0.40625</v>
      </c>
      <c r="B47" s="13">
        <v>2</v>
      </c>
      <c r="C47" s="13">
        <v>4</v>
      </c>
      <c r="D47" s="13" t="str">
        <f>'500M'!D47</f>
        <v>Red Dragons Miami (18)</v>
      </c>
      <c r="E47" s="13">
        <f>'500M'!E47</f>
        <v>4</v>
      </c>
      <c r="F47" s="15">
        <f>'500M'!F47</f>
        <v>1.5763888888888887E-3</v>
      </c>
      <c r="G47" s="92"/>
    </row>
    <row r="48" spans="1:7" x14ac:dyDescent="0.3">
      <c r="A48" s="231"/>
      <c r="B48" s="13">
        <v>3</v>
      </c>
      <c r="C48" s="13">
        <v>2</v>
      </c>
      <c r="D48" s="13" t="str">
        <f>'500M'!D48</f>
        <v>Windy City Dragon Boat Club (15)</v>
      </c>
      <c r="E48" s="13">
        <f>'500M'!E48</f>
        <v>2</v>
      </c>
      <c r="F48" s="15">
        <f>'500M'!F48</f>
        <v>1.4976851851851852E-3</v>
      </c>
      <c r="G48" s="92"/>
    </row>
    <row r="49" spans="1:7" x14ac:dyDescent="0.3">
      <c r="A49" s="232"/>
      <c r="B49" s="13">
        <v>4</v>
      </c>
      <c r="C49" s="13">
        <v>1</v>
      </c>
      <c r="D49" s="13" t="str">
        <f>'500M'!D49</f>
        <v>Da Mixed (13)</v>
      </c>
      <c r="E49" s="13">
        <f>'500M'!E49</f>
        <v>1</v>
      </c>
      <c r="F49" s="15">
        <f>'500M'!F49</f>
        <v>1.4622685185185186E-3</v>
      </c>
      <c r="G49" s="92"/>
    </row>
    <row r="50" spans="1:7" x14ac:dyDescent="0.3">
      <c r="A50" s="232"/>
      <c r="B50" s="13">
        <v>5</v>
      </c>
      <c r="C50" s="13">
        <v>3</v>
      </c>
      <c r="D50" s="13" t="str">
        <f>'500M'!D50</f>
        <v>SACA Golden Dragons (1)</v>
      </c>
      <c r="E50" s="13">
        <f>'500M'!E50</f>
        <v>3</v>
      </c>
      <c r="F50" s="15">
        <f>'500M'!F50</f>
        <v>1.5219907407407406E-3</v>
      </c>
      <c r="G50" s="92"/>
    </row>
    <row r="51" spans="1:7" x14ac:dyDescent="0.3">
      <c r="A51" s="233"/>
      <c r="B51" s="13">
        <v>6</v>
      </c>
      <c r="C51" s="14"/>
      <c r="D51" s="33">
        <v>0</v>
      </c>
      <c r="E51" s="13"/>
      <c r="F51" s="15"/>
      <c r="G51" s="92"/>
    </row>
    <row r="52" spans="1:7" x14ac:dyDescent="0.3">
      <c r="A52" s="5"/>
      <c r="B52" s="3"/>
      <c r="C52" s="4"/>
      <c r="D52" s="16"/>
      <c r="E52" s="1"/>
      <c r="F52" s="36"/>
      <c r="G52" s="92"/>
    </row>
    <row r="53" spans="1:7" x14ac:dyDescent="0.3">
      <c r="A53" s="66" t="s">
        <v>23</v>
      </c>
      <c r="B53" s="69" t="s">
        <v>0</v>
      </c>
      <c r="C53" s="70"/>
      <c r="D53" s="69" t="s">
        <v>41</v>
      </c>
      <c r="E53" s="69" t="s">
        <v>1</v>
      </c>
      <c r="F53" s="71" t="s">
        <v>2</v>
      </c>
      <c r="G53" s="92"/>
    </row>
    <row r="54" spans="1:7" x14ac:dyDescent="0.3">
      <c r="A54" s="67">
        <v>7</v>
      </c>
      <c r="B54" s="13">
        <v>1</v>
      </c>
      <c r="C54" s="14"/>
      <c r="D54" s="33"/>
      <c r="E54" s="13"/>
      <c r="F54" s="15"/>
      <c r="G54" s="92"/>
    </row>
    <row r="55" spans="1:7" x14ac:dyDescent="0.3">
      <c r="A55" s="68">
        <v>0.42083333333333334</v>
      </c>
      <c r="B55" s="13">
        <v>2</v>
      </c>
      <c r="C55" s="13">
        <v>4</v>
      </c>
      <c r="D55" s="13" t="str">
        <f>'500M'!D55</f>
        <v>Charlotte Harbor Dragons (23)</v>
      </c>
      <c r="E55" s="13">
        <f>'500M'!E55</f>
        <v>4</v>
      </c>
      <c r="F55" s="15">
        <f>'500M'!F55</f>
        <v>1.6790509259259258E-3</v>
      </c>
      <c r="G55" s="92"/>
    </row>
    <row r="56" spans="1:7" x14ac:dyDescent="0.3">
      <c r="A56" s="231"/>
      <c r="B56" s="13">
        <v>3</v>
      </c>
      <c r="C56" s="13">
        <v>2</v>
      </c>
      <c r="D56" s="13" t="str">
        <f>'500M'!D56</f>
        <v>Da Gals (11)</v>
      </c>
      <c r="E56" s="13">
        <f>'500M'!E56</f>
        <v>3</v>
      </c>
      <c r="F56" s="15">
        <f>'500M'!F56</f>
        <v>1.6359953703703703E-3</v>
      </c>
      <c r="G56" s="92"/>
    </row>
    <row r="57" spans="1:7" x14ac:dyDescent="0.3">
      <c r="A57" s="232"/>
      <c r="B57" s="13">
        <v>4</v>
      </c>
      <c r="C57" s="13">
        <v>1</v>
      </c>
      <c r="D57" s="13" t="str">
        <f>'500M'!D57</f>
        <v>NBP Women (6)</v>
      </c>
      <c r="E57" s="13">
        <f>'500M'!E57</f>
        <v>1</v>
      </c>
      <c r="F57" s="15">
        <f>'500M'!F57</f>
        <v>1.5765046296296297E-3</v>
      </c>
      <c r="G57" s="92"/>
    </row>
    <row r="58" spans="1:7" x14ac:dyDescent="0.3">
      <c r="A58" s="232"/>
      <c r="B58" s="13">
        <v>5</v>
      </c>
      <c r="C58" s="13">
        <v>3</v>
      </c>
      <c r="D58" s="13" t="str">
        <f>'500M'!D58</f>
        <v>Da Gals White (12)</v>
      </c>
      <c r="E58" s="13">
        <f>'500M'!E58</f>
        <v>2</v>
      </c>
      <c r="F58" s="15">
        <f>'500M'!F58</f>
        <v>1.617013888888889E-3</v>
      </c>
      <c r="G58" s="92"/>
    </row>
    <row r="59" spans="1:7" x14ac:dyDescent="0.3">
      <c r="A59" s="233"/>
      <c r="B59" s="13">
        <v>6</v>
      </c>
      <c r="C59" s="14"/>
      <c r="D59" s="33">
        <v>0</v>
      </c>
      <c r="E59" s="13"/>
      <c r="F59" s="15"/>
      <c r="G59" s="92"/>
    </row>
    <row r="60" spans="1:7" x14ac:dyDescent="0.3">
      <c r="G60" s="92"/>
    </row>
    <row r="61" spans="1:7" x14ac:dyDescent="0.3">
      <c r="A61" s="93" t="s">
        <v>23</v>
      </c>
      <c r="B61" s="96" t="s">
        <v>0</v>
      </c>
      <c r="C61" s="97"/>
      <c r="D61" s="96" t="s">
        <v>88</v>
      </c>
      <c r="E61" s="96" t="s">
        <v>1</v>
      </c>
      <c r="F61" s="98" t="s">
        <v>2</v>
      </c>
      <c r="G61" s="92"/>
    </row>
    <row r="62" spans="1:7" x14ac:dyDescent="0.3">
      <c r="A62" s="94">
        <v>8</v>
      </c>
      <c r="B62" s="13">
        <v>1</v>
      </c>
      <c r="C62" s="14" t="s">
        <v>96</v>
      </c>
      <c r="D62" s="13" t="str">
        <f>'500M'!D62</f>
        <v>Charlotte Harbor Dragons Sr B (24)</v>
      </c>
      <c r="E62" s="13">
        <f>'500M'!E62</f>
        <v>3</v>
      </c>
      <c r="F62" s="15">
        <f>'500M'!F62</f>
        <v>1.5879629629629629E-3</v>
      </c>
      <c r="G62" s="92"/>
    </row>
    <row r="63" spans="1:7" x14ac:dyDescent="0.3">
      <c r="A63" s="95">
        <v>0.43541666666666667</v>
      </c>
      <c r="B63" s="13">
        <v>2</v>
      </c>
      <c r="C63" s="14" t="s">
        <v>94</v>
      </c>
      <c r="D63" s="13" t="str">
        <f>'500M'!D63</f>
        <v>SACA Golden Dragons Sr (2)</v>
      </c>
      <c r="E63" s="13">
        <f>'500M'!E63</f>
        <v>1</v>
      </c>
      <c r="F63" s="15">
        <f>'500M'!F63</f>
        <v>1.5059027777777779E-3</v>
      </c>
      <c r="G63" s="92"/>
    </row>
    <row r="64" spans="1:7" x14ac:dyDescent="0.3">
      <c r="A64" s="231"/>
      <c r="B64" s="39">
        <v>3</v>
      </c>
      <c r="C64" s="14" t="s">
        <v>95</v>
      </c>
      <c r="D64" s="13" t="str">
        <f>'500M'!D64</f>
        <v>NBP Dragons (8)</v>
      </c>
      <c r="E64" s="13">
        <f>'500M'!E64</f>
        <v>2</v>
      </c>
      <c r="F64" s="15">
        <f>'500M'!F64</f>
        <v>1.5187499999999999E-3</v>
      </c>
      <c r="G64" s="92"/>
    </row>
    <row r="65" spans="1:7" x14ac:dyDescent="0.3">
      <c r="A65" s="232"/>
      <c r="B65" s="39">
        <v>4</v>
      </c>
      <c r="C65" s="14"/>
      <c r="D65" s="13">
        <f>'500M'!D65</f>
        <v>0</v>
      </c>
      <c r="E65" s="13">
        <f>'500M'!E65</f>
        <v>0</v>
      </c>
      <c r="F65" s="15">
        <f>'500M'!F65</f>
        <v>0</v>
      </c>
      <c r="G65" s="92"/>
    </row>
    <row r="66" spans="1:7" x14ac:dyDescent="0.3">
      <c r="A66" s="232"/>
      <c r="B66" s="39">
        <v>5</v>
      </c>
      <c r="C66" s="14" t="s">
        <v>97</v>
      </c>
      <c r="D66" s="13" t="str">
        <f>'500M'!D66</f>
        <v>Draggin Dragons (9)</v>
      </c>
      <c r="E66" s="13">
        <f>'500M'!E66</f>
        <v>1</v>
      </c>
      <c r="F66" s="15">
        <f>'500M'!F66</f>
        <v>1.5401620370370369E-3</v>
      </c>
      <c r="G66" s="92"/>
    </row>
    <row r="67" spans="1:7" x14ac:dyDescent="0.3">
      <c r="A67" s="233"/>
      <c r="B67" s="39">
        <v>6</v>
      </c>
      <c r="C67" s="14" t="s">
        <v>98</v>
      </c>
      <c r="D67" s="13" t="str">
        <f>'500M'!D67</f>
        <v>Silver Dragons (16)</v>
      </c>
      <c r="E67" s="13">
        <f>'500M'!E67</f>
        <v>2</v>
      </c>
      <c r="F67" s="15">
        <f>'500M'!F67</f>
        <v>1.7800925925925927E-3</v>
      </c>
      <c r="G67" s="36">
        <v>8.3333333333333332E-3</v>
      </c>
    </row>
    <row r="68" spans="1:7" x14ac:dyDescent="0.3">
      <c r="A68" s="6"/>
      <c r="B68" s="16"/>
      <c r="C68" s="17"/>
      <c r="D68" s="16"/>
      <c r="E68" s="16"/>
      <c r="F68" s="18"/>
    </row>
    <row r="69" spans="1:7" x14ac:dyDescent="0.3">
      <c r="A69" s="99" t="s">
        <v>23</v>
      </c>
      <c r="B69" s="102" t="s">
        <v>0</v>
      </c>
      <c r="C69" s="103"/>
      <c r="D69" s="102" t="s">
        <v>89</v>
      </c>
      <c r="E69" s="102" t="s">
        <v>1</v>
      </c>
      <c r="F69" s="104" t="s">
        <v>2</v>
      </c>
      <c r="G69" s="92"/>
    </row>
    <row r="70" spans="1:7" x14ac:dyDescent="0.3">
      <c r="A70" s="100">
        <v>9</v>
      </c>
      <c r="B70" s="13">
        <v>1</v>
      </c>
      <c r="C70" s="14" t="s">
        <v>96</v>
      </c>
      <c r="D70" s="13" t="str">
        <f>'500M'!D70</f>
        <v>Pittsburgh Hearts of Steel (7)</v>
      </c>
      <c r="E70" s="13">
        <f>'500M'!E70</f>
        <v>3</v>
      </c>
      <c r="F70" s="15">
        <f>'500M'!F70</f>
        <v>1.8959490740740742E-3</v>
      </c>
      <c r="G70" s="92"/>
    </row>
    <row r="71" spans="1:7" x14ac:dyDescent="0.3">
      <c r="A71" s="101">
        <v>0.45</v>
      </c>
      <c r="B71" s="13">
        <v>2</v>
      </c>
      <c r="C71" s="14" t="s">
        <v>94</v>
      </c>
      <c r="D71" s="13" t="str">
        <f>'500M'!D71</f>
        <v>NBP SrB Women (5)</v>
      </c>
      <c r="E71" s="13">
        <f>'500M'!E71</f>
        <v>1</v>
      </c>
      <c r="F71" s="15">
        <f>'500M'!F71</f>
        <v>1.689351851851852E-3</v>
      </c>
      <c r="G71" s="92"/>
    </row>
    <row r="72" spans="1:7" x14ac:dyDescent="0.3">
      <c r="A72" s="231"/>
      <c r="B72" s="13">
        <v>3</v>
      </c>
      <c r="C72" s="14" t="s">
        <v>95</v>
      </c>
      <c r="D72" s="13" t="str">
        <f>'500M'!D72</f>
        <v>Rumblehorn (4)</v>
      </c>
      <c r="E72" s="13">
        <f>'500M'!E72</f>
        <v>2</v>
      </c>
      <c r="F72" s="15">
        <f>'500M'!F72</f>
        <v>1.7709490740740739E-3</v>
      </c>
      <c r="G72" s="92"/>
    </row>
    <row r="73" spans="1:7" x14ac:dyDescent="0.3">
      <c r="A73" s="232"/>
      <c r="B73" s="13">
        <v>4</v>
      </c>
      <c r="C73" s="14"/>
      <c r="D73" s="13">
        <f>'500M'!D73</f>
        <v>0</v>
      </c>
      <c r="E73" s="13">
        <f>'500M'!E73</f>
        <v>0</v>
      </c>
      <c r="F73" s="15">
        <f>'500M'!F73</f>
        <v>0</v>
      </c>
      <c r="G73" s="92"/>
    </row>
    <row r="74" spans="1:7" x14ac:dyDescent="0.3">
      <c r="A74" s="232"/>
      <c r="B74" s="13">
        <v>5</v>
      </c>
      <c r="C74" s="14" t="s">
        <v>97</v>
      </c>
      <c r="D74" s="13" t="str">
        <f>'500M'!D74</f>
        <v>Vogue Dragons (17)</v>
      </c>
      <c r="E74" s="13">
        <f>'500M'!E74</f>
        <v>1</v>
      </c>
      <c r="F74" s="15">
        <f>'500M'!F74</f>
        <v>1.7398148148148147E-3</v>
      </c>
      <c r="G74" s="92"/>
    </row>
    <row r="75" spans="1:7" x14ac:dyDescent="0.3">
      <c r="A75" s="233"/>
      <c r="B75" s="13">
        <v>6</v>
      </c>
      <c r="C75" s="14" t="s">
        <v>98</v>
      </c>
      <c r="D75" s="13" t="str">
        <f>'500M'!D75</f>
        <v>NBP SrC Women (21)</v>
      </c>
      <c r="E75" s="13">
        <f>'500M'!E75</f>
        <v>2</v>
      </c>
      <c r="F75" s="15">
        <f>'500M'!F75</f>
        <v>1.8704861111111112E-3</v>
      </c>
      <c r="G75" s="92"/>
    </row>
    <row r="76" spans="1:7" x14ac:dyDescent="0.3">
      <c r="G76" s="92"/>
    </row>
    <row r="77" spans="1:7" x14ac:dyDescent="0.3">
      <c r="A77" s="86" t="s">
        <v>23</v>
      </c>
      <c r="B77" s="89" t="s">
        <v>0</v>
      </c>
      <c r="C77" s="90"/>
      <c r="D77" s="89" t="s">
        <v>54</v>
      </c>
      <c r="E77" s="89" t="s">
        <v>1</v>
      </c>
      <c r="F77" s="91" t="s">
        <v>2</v>
      </c>
      <c r="G77" s="92"/>
    </row>
    <row r="78" spans="1:7" x14ac:dyDescent="0.3">
      <c r="A78" s="87">
        <v>10</v>
      </c>
      <c r="B78" s="13">
        <v>1</v>
      </c>
      <c r="C78" s="14"/>
      <c r="D78" s="33"/>
      <c r="E78" s="13"/>
      <c r="F78" s="15"/>
      <c r="G78" s="92"/>
    </row>
    <row r="79" spans="1:7" x14ac:dyDescent="0.3">
      <c r="A79" s="88">
        <v>0.46458333333333335</v>
      </c>
      <c r="B79" s="13">
        <v>2</v>
      </c>
      <c r="C79" s="13">
        <v>3</v>
      </c>
      <c r="D79" s="13" t="str">
        <f>'500M'!D79</f>
        <v>Dueling Dragons 1 (21)</v>
      </c>
      <c r="E79" s="13">
        <f>'500M'!E79</f>
        <v>2</v>
      </c>
      <c r="F79" s="15">
        <f>'500M'!F79</f>
        <v>1.9337962962962961E-3</v>
      </c>
      <c r="G79" s="92"/>
    </row>
    <row r="80" spans="1:7" x14ac:dyDescent="0.3">
      <c r="A80" s="231"/>
      <c r="B80" s="13">
        <v>3</v>
      </c>
      <c r="C80" s="13">
        <v>1</v>
      </c>
      <c r="D80" s="13" t="str">
        <f>'500M'!D80</f>
        <v>Stormcutter (3)</v>
      </c>
      <c r="E80" s="13">
        <f>'500M'!E80</f>
        <v>3</v>
      </c>
      <c r="F80" s="15">
        <f>'500M'!F80</f>
        <v>1.9458333333333335E-3</v>
      </c>
      <c r="G80" s="92"/>
    </row>
    <row r="81" spans="1:8" x14ac:dyDescent="0.3">
      <c r="A81" s="232"/>
      <c r="B81" s="13">
        <v>4</v>
      </c>
      <c r="C81" s="13">
        <v>2</v>
      </c>
      <c r="D81" s="13" t="str">
        <f>'500M'!D81</f>
        <v>Dueling Dragons 2 (22)</v>
      </c>
      <c r="E81" s="13">
        <f>'500M'!E81</f>
        <v>1</v>
      </c>
      <c r="F81" s="15">
        <f>'500M'!F81</f>
        <v>1.8920138888888888E-3</v>
      </c>
      <c r="G81" s="92"/>
    </row>
    <row r="82" spans="1:8" x14ac:dyDescent="0.3">
      <c r="A82" s="232"/>
      <c r="B82" s="13">
        <v>5</v>
      </c>
      <c r="C82" s="14" t="s">
        <v>62</v>
      </c>
      <c r="D82" s="33" t="s">
        <v>64</v>
      </c>
      <c r="E82" s="13">
        <f>'500M'!E82</f>
        <v>1</v>
      </c>
      <c r="F82" s="15">
        <f>'500M'!F82</f>
        <v>1.7828703703703702E-3</v>
      </c>
      <c r="G82" s="92"/>
    </row>
    <row r="83" spans="1:8" x14ac:dyDescent="0.3">
      <c r="A83" s="233"/>
      <c r="B83" s="13">
        <v>6</v>
      </c>
      <c r="C83" s="14"/>
      <c r="D83" s="33"/>
      <c r="E83" s="13"/>
      <c r="F83" s="15"/>
      <c r="G83" s="92"/>
    </row>
    <row r="84" spans="1:8" x14ac:dyDescent="0.3">
      <c r="A84" s="6"/>
      <c r="B84" s="16"/>
      <c r="C84" s="17"/>
      <c r="D84" s="16"/>
      <c r="E84" s="16"/>
      <c r="F84" s="18"/>
      <c r="G84" s="92"/>
    </row>
    <row r="85" spans="1:8" ht="49.95" customHeight="1" x14ac:dyDescent="0.3">
      <c r="A85" s="258" t="s">
        <v>45</v>
      </c>
      <c r="B85" s="259"/>
      <c r="C85" s="259"/>
      <c r="D85" s="259"/>
      <c r="E85" s="259"/>
      <c r="F85" s="260"/>
      <c r="G85" s="36">
        <v>1.3888888888888888E-2</v>
      </c>
      <c r="H85" s="36"/>
    </row>
    <row r="86" spans="1:8" ht="49.95" customHeight="1" x14ac:dyDescent="0.3">
      <c r="A86" s="261" t="s">
        <v>36</v>
      </c>
      <c r="B86" s="262"/>
      <c r="C86" s="262"/>
      <c r="D86" s="262"/>
      <c r="E86" s="262"/>
      <c r="F86" s="263"/>
      <c r="G86" s="36">
        <v>5.5555555555555558E-3</v>
      </c>
      <c r="H86" s="18"/>
    </row>
    <row r="87" spans="1:8" x14ac:dyDescent="0.3">
      <c r="B87" s="12"/>
      <c r="C87"/>
      <c r="D87" s="20"/>
      <c r="E87"/>
      <c r="F87"/>
      <c r="G87" s="26"/>
      <c r="H87" s="26"/>
    </row>
    <row r="88" spans="1:8" x14ac:dyDescent="0.3">
      <c r="A88" s="5" t="s">
        <v>33</v>
      </c>
      <c r="B88" s="3"/>
      <c r="C88" s="4"/>
      <c r="D88" s="16"/>
      <c r="E88" s="1"/>
      <c r="F88" s="10"/>
      <c r="G88" s="36">
        <v>6.9444444444444441E-3</v>
      </c>
      <c r="H88" s="36"/>
    </row>
    <row r="89" spans="1:8" x14ac:dyDescent="0.3">
      <c r="A89" s="5"/>
      <c r="B89" s="3"/>
      <c r="C89" s="4"/>
      <c r="D89" s="16"/>
      <c r="E89" s="1"/>
      <c r="F89" s="36"/>
      <c r="G89" s="36">
        <v>8.3333333333333332E-3</v>
      </c>
      <c r="H89" s="26"/>
    </row>
    <row r="90" spans="1:8" x14ac:dyDescent="0.3">
      <c r="A90" s="27" t="s">
        <v>23</v>
      </c>
      <c r="B90" s="28" t="s">
        <v>0</v>
      </c>
      <c r="C90" s="29"/>
      <c r="D90" s="28" t="s">
        <v>34</v>
      </c>
      <c r="E90" s="28" t="s">
        <v>1</v>
      </c>
      <c r="F90" s="30" t="s">
        <v>2</v>
      </c>
    </row>
    <row r="91" spans="1:8" x14ac:dyDescent="0.3">
      <c r="A91" s="31">
        <f>'200M &amp; 2K'!A11</f>
        <v>11</v>
      </c>
      <c r="B91" s="13">
        <v>1</v>
      </c>
      <c r="C91" s="14"/>
      <c r="D91" s="33">
        <v>0</v>
      </c>
      <c r="E91" s="13"/>
      <c r="F91" s="15"/>
      <c r="G91" s="92"/>
      <c r="H91" s="18"/>
    </row>
    <row r="92" spans="1:8" x14ac:dyDescent="0.3">
      <c r="A92" s="32">
        <f>'200M &amp; 2K'!A12</f>
        <v>0.48958333333333331</v>
      </c>
      <c r="B92" s="13">
        <v>2</v>
      </c>
      <c r="C92" s="14"/>
      <c r="D92" s="33" t="s">
        <v>66</v>
      </c>
      <c r="E92" s="13">
        <f>'200M &amp; 2K'!E12</f>
        <v>2</v>
      </c>
      <c r="F92" s="15">
        <f>'200M &amp; 2K'!F12</f>
        <v>5.9166666666666666E-4</v>
      </c>
      <c r="G92" s="92"/>
      <c r="H92" s="18"/>
    </row>
    <row r="93" spans="1:8" x14ac:dyDescent="0.3">
      <c r="A93" s="231"/>
      <c r="B93" s="13">
        <v>3</v>
      </c>
      <c r="C93" s="14"/>
      <c r="D93" s="33" t="s">
        <v>68</v>
      </c>
      <c r="E93" s="13">
        <f>'200M &amp; 2K'!E13</f>
        <v>4</v>
      </c>
      <c r="F93" s="15">
        <f>'200M &amp; 2K'!F13</f>
        <v>6.1620370370370377E-4</v>
      </c>
      <c r="G93" s="92"/>
      <c r="H93" s="18"/>
    </row>
    <row r="94" spans="1:8" x14ac:dyDescent="0.3">
      <c r="A94" s="232"/>
      <c r="B94" s="13">
        <v>4</v>
      </c>
      <c r="C94" s="14"/>
      <c r="D94" s="33" t="s">
        <v>65</v>
      </c>
      <c r="E94" s="13">
        <f>'200M &amp; 2K'!E14</f>
        <v>3</v>
      </c>
      <c r="F94" s="15">
        <f>'200M &amp; 2K'!F14</f>
        <v>6.0393518518518522E-4</v>
      </c>
      <c r="G94" s="92"/>
      <c r="H94" s="24"/>
    </row>
    <row r="95" spans="1:8" x14ac:dyDescent="0.3">
      <c r="A95" s="232"/>
      <c r="B95" s="13">
        <v>5</v>
      </c>
      <c r="C95" s="14"/>
      <c r="D95" s="33" t="s">
        <v>67</v>
      </c>
      <c r="E95" s="13">
        <f>'200M &amp; 2K'!E15</f>
        <v>1</v>
      </c>
      <c r="F95" s="15">
        <f>'200M &amp; 2K'!F15</f>
        <v>5.912037037037037E-4</v>
      </c>
      <c r="G95" s="92"/>
      <c r="H95" s="37"/>
    </row>
    <row r="96" spans="1:8" x14ac:dyDescent="0.3">
      <c r="A96" s="233"/>
      <c r="B96" s="13">
        <v>6</v>
      </c>
      <c r="C96" s="14"/>
      <c r="D96" s="33"/>
      <c r="E96" s="13"/>
      <c r="F96" s="15"/>
      <c r="G96" s="92"/>
      <c r="H96" s="24"/>
    </row>
    <row r="97" spans="1:8" x14ac:dyDescent="0.3">
      <c r="A97" s="5"/>
      <c r="B97" s="3"/>
      <c r="C97" s="4"/>
      <c r="D97" s="16"/>
      <c r="E97" s="1"/>
      <c r="F97" s="36"/>
      <c r="G97" s="92"/>
    </row>
    <row r="98" spans="1:8" x14ac:dyDescent="0.3">
      <c r="A98" s="66" t="s">
        <v>23</v>
      </c>
      <c r="B98" s="69" t="s">
        <v>0</v>
      </c>
      <c r="C98" s="70"/>
      <c r="D98" s="69" t="s">
        <v>31</v>
      </c>
      <c r="E98" s="69" t="s">
        <v>1</v>
      </c>
      <c r="F98" s="71" t="s">
        <v>2</v>
      </c>
      <c r="G98" s="92"/>
    </row>
    <row r="99" spans="1:8" x14ac:dyDescent="0.3">
      <c r="A99" s="67">
        <v>12</v>
      </c>
      <c r="B99" s="13">
        <v>1</v>
      </c>
      <c r="C99" s="14"/>
      <c r="D99" s="33"/>
      <c r="E99" s="13"/>
      <c r="F99" s="15"/>
      <c r="G99" s="92"/>
      <c r="H99" s="18"/>
    </row>
    <row r="100" spans="1:8" x14ac:dyDescent="0.3">
      <c r="A100" s="68">
        <v>0.50069444444444444</v>
      </c>
      <c r="B100" s="13">
        <v>2</v>
      </c>
      <c r="C100" s="14"/>
      <c r="D100" s="33" t="s">
        <v>72</v>
      </c>
      <c r="E100" s="13">
        <f>'200M &amp; 2K'!E20</f>
        <v>3</v>
      </c>
      <c r="F100" s="15">
        <f>'200M &amp; 2K'!F20</f>
        <v>6.4884259259259257E-4</v>
      </c>
      <c r="G100" s="92"/>
      <c r="H100" s="18"/>
    </row>
    <row r="101" spans="1:8" x14ac:dyDescent="0.3">
      <c r="A101" s="231"/>
      <c r="B101" s="13">
        <v>3</v>
      </c>
      <c r="C101" s="14"/>
      <c r="D101" s="33" t="s">
        <v>69</v>
      </c>
      <c r="E101" s="13">
        <f>'200M &amp; 2K'!E21</f>
        <v>4</v>
      </c>
      <c r="F101" s="15">
        <f>'200M &amp; 2K'!F21</f>
        <v>6.625E-4</v>
      </c>
      <c r="G101" s="92"/>
      <c r="H101" s="18"/>
    </row>
    <row r="102" spans="1:8" x14ac:dyDescent="0.3">
      <c r="A102" s="232"/>
      <c r="B102" s="13">
        <v>4</v>
      </c>
      <c r="C102" s="14"/>
      <c r="D102" s="33" t="s">
        <v>71</v>
      </c>
      <c r="E102" s="13">
        <f>'200M &amp; 2K'!E22</f>
        <v>1</v>
      </c>
      <c r="F102" s="15">
        <f>'200M &amp; 2K'!F22</f>
        <v>6.2893518518518517E-4</v>
      </c>
      <c r="G102" s="92"/>
      <c r="H102" s="18"/>
    </row>
    <row r="103" spans="1:8" x14ac:dyDescent="0.3">
      <c r="A103" s="232"/>
      <c r="B103" s="13">
        <v>5</v>
      </c>
      <c r="C103" s="14"/>
      <c r="D103" s="33" t="s">
        <v>92</v>
      </c>
      <c r="E103" s="13">
        <f>'200M &amp; 2K'!E23</f>
        <v>2</v>
      </c>
      <c r="F103" s="15">
        <f>'200M &amp; 2K'!F23</f>
        <v>6.4710648148148147E-4</v>
      </c>
      <c r="G103" s="92"/>
      <c r="H103" s="24"/>
    </row>
    <row r="104" spans="1:8" x14ac:dyDescent="0.3">
      <c r="A104" s="233"/>
      <c r="B104" s="13">
        <v>6</v>
      </c>
      <c r="C104" s="14"/>
      <c r="D104" s="33"/>
      <c r="E104" s="13"/>
      <c r="F104" s="15"/>
      <c r="G104" s="92"/>
      <c r="H104" s="37"/>
    </row>
    <row r="105" spans="1:8" x14ac:dyDescent="0.3">
      <c r="G105" s="92"/>
      <c r="H105" s="18"/>
    </row>
    <row r="106" spans="1:8" x14ac:dyDescent="0.3">
      <c r="A106" s="93" t="s">
        <v>23</v>
      </c>
      <c r="B106" s="96" t="s">
        <v>0</v>
      </c>
      <c r="C106" s="97"/>
      <c r="D106" s="96" t="s">
        <v>90</v>
      </c>
      <c r="E106" s="96" t="s">
        <v>1</v>
      </c>
      <c r="F106" s="98" t="s">
        <v>2</v>
      </c>
      <c r="G106" s="92"/>
      <c r="H106" s="18"/>
    </row>
    <row r="107" spans="1:8" x14ac:dyDescent="0.3">
      <c r="A107" s="94">
        <v>13</v>
      </c>
      <c r="B107" s="13">
        <v>1</v>
      </c>
      <c r="C107" s="14" t="s">
        <v>99</v>
      </c>
      <c r="D107" s="33" t="s">
        <v>76</v>
      </c>
      <c r="E107" s="13">
        <f>'200M &amp; 2K'!E27</f>
        <v>3</v>
      </c>
      <c r="F107" s="15">
        <f>'200M &amp; 2K'!F27</f>
        <v>6.3738425925925931E-4</v>
      </c>
      <c r="G107" s="92"/>
      <c r="H107" s="18"/>
    </row>
    <row r="108" spans="1:8" x14ac:dyDescent="0.3">
      <c r="A108" s="95">
        <v>0.51180555555555551</v>
      </c>
      <c r="B108" s="13">
        <v>2</v>
      </c>
      <c r="C108" s="14" t="s">
        <v>99</v>
      </c>
      <c r="D108" s="33" t="s">
        <v>74</v>
      </c>
      <c r="E108" s="13">
        <f>'200M &amp; 2K'!E28</f>
        <v>1</v>
      </c>
      <c r="F108" s="15">
        <f>'200M &amp; 2K'!F28</f>
        <v>6.1122685185185184E-4</v>
      </c>
      <c r="G108" s="92"/>
      <c r="H108" s="18"/>
    </row>
    <row r="109" spans="1:8" x14ac:dyDescent="0.3">
      <c r="A109" s="231"/>
      <c r="B109" s="39">
        <v>3</v>
      </c>
      <c r="C109" s="14" t="s">
        <v>99</v>
      </c>
      <c r="D109" s="33" t="s">
        <v>75</v>
      </c>
      <c r="E109" s="13">
        <f>'200M &amp; 2K'!E29</f>
        <v>2</v>
      </c>
      <c r="F109" s="15">
        <f>'200M &amp; 2K'!F29</f>
        <v>6.3368055555555552E-4</v>
      </c>
      <c r="G109" s="92"/>
      <c r="H109" s="18"/>
    </row>
    <row r="110" spans="1:8" x14ac:dyDescent="0.3">
      <c r="A110" s="232"/>
      <c r="B110" s="39">
        <v>4</v>
      </c>
      <c r="C110" s="14"/>
      <c r="D110" s="33"/>
      <c r="E110" s="13">
        <f>'200M &amp; 2K'!E30</f>
        <v>0</v>
      </c>
      <c r="F110" s="15">
        <f>'200M &amp; 2K'!F30</f>
        <v>0</v>
      </c>
      <c r="G110" s="92"/>
      <c r="H110" s="18"/>
    </row>
    <row r="111" spans="1:8" x14ac:dyDescent="0.3">
      <c r="A111" s="232"/>
      <c r="B111" s="39">
        <v>5</v>
      </c>
      <c r="C111" s="14" t="s">
        <v>100</v>
      </c>
      <c r="D111" s="33" t="s">
        <v>82</v>
      </c>
      <c r="E111" s="13">
        <f>'200M &amp; 2K'!E31</f>
        <v>2</v>
      </c>
      <c r="F111" s="15">
        <f>'200M &amp; 2K'!F31</f>
        <v>7.3275462962962964E-4</v>
      </c>
      <c r="G111" s="92"/>
      <c r="H111" s="18"/>
    </row>
    <row r="112" spans="1:8" x14ac:dyDescent="0.3">
      <c r="A112" s="233"/>
      <c r="B112" s="39">
        <v>6</v>
      </c>
      <c r="C112" s="14" t="s">
        <v>100</v>
      </c>
      <c r="D112" s="33" t="s">
        <v>81</v>
      </c>
      <c r="E112" s="13">
        <f>'200M &amp; 2K'!E32</f>
        <v>1</v>
      </c>
      <c r="F112" s="15">
        <f>'200M &amp; 2K'!F32</f>
        <v>6.2592592592592593E-4</v>
      </c>
      <c r="G112" s="92"/>
      <c r="H112" s="18"/>
    </row>
    <row r="113" spans="1:8" x14ac:dyDescent="0.3">
      <c r="A113" s="6"/>
      <c r="B113" s="16"/>
      <c r="C113" s="17"/>
      <c r="D113" s="16"/>
      <c r="E113" s="16"/>
      <c r="F113" s="18"/>
      <c r="G113" s="92"/>
      <c r="H113" s="18"/>
    </row>
    <row r="114" spans="1:8" x14ac:dyDescent="0.3">
      <c r="A114" s="99" t="s">
        <v>23</v>
      </c>
      <c r="B114" s="102" t="s">
        <v>0</v>
      </c>
      <c r="C114" s="103"/>
      <c r="D114" s="102" t="s">
        <v>101</v>
      </c>
      <c r="E114" s="102" t="s">
        <v>1</v>
      </c>
      <c r="F114" s="104" t="s">
        <v>2</v>
      </c>
      <c r="G114" s="92"/>
      <c r="H114" s="18"/>
    </row>
    <row r="115" spans="1:8" x14ac:dyDescent="0.3">
      <c r="A115" s="100">
        <v>14</v>
      </c>
      <c r="B115" s="13">
        <v>1</v>
      </c>
      <c r="C115" s="14" t="s">
        <v>99</v>
      </c>
      <c r="D115" s="33" t="s">
        <v>70</v>
      </c>
      <c r="E115" s="13">
        <f>'200M &amp; 2K'!E35</f>
        <v>2</v>
      </c>
      <c r="F115" s="15">
        <f>'200M &amp; 2K'!F35</f>
        <v>7.0555555555555551E-4</v>
      </c>
      <c r="G115" s="92"/>
      <c r="H115" s="18"/>
    </row>
    <row r="116" spans="1:8" x14ac:dyDescent="0.3">
      <c r="A116" s="101">
        <v>0.52291666666666659</v>
      </c>
      <c r="B116" s="13">
        <v>2</v>
      </c>
      <c r="C116" s="14" t="s">
        <v>99</v>
      </c>
      <c r="D116" s="33" t="s">
        <v>91</v>
      </c>
      <c r="E116" s="13">
        <f>'200M &amp; 2K'!E36</f>
        <v>1</v>
      </c>
      <c r="F116" s="15">
        <f>'200M &amp; 2K'!F36</f>
        <v>6.7395833333333327E-4</v>
      </c>
      <c r="G116" s="92"/>
      <c r="H116" s="18"/>
    </row>
    <row r="117" spans="1:8" x14ac:dyDescent="0.3">
      <c r="A117" s="231"/>
      <c r="B117" s="13">
        <v>3</v>
      </c>
      <c r="C117" s="14" t="s">
        <v>99</v>
      </c>
      <c r="D117" s="33" t="s">
        <v>114</v>
      </c>
      <c r="E117" s="13">
        <f>'200M &amp; 2K'!E37</f>
        <v>3</v>
      </c>
      <c r="F117" s="15">
        <f>'200M &amp; 2K'!F37</f>
        <v>7.5682870370370368E-4</v>
      </c>
      <c r="G117" s="92"/>
      <c r="H117" s="18"/>
    </row>
    <row r="118" spans="1:8" x14ac:dyDescent="0.3">
      <c r="A118" s="232"/>
      <c r="B118" s="13">
        <v>4</v>
      </c>
      <c r="C118" s="14"/>
      <c r="D118" s="33"/>
      <c r="E118" s="13">
        <f>'200M &amp; 2K'!E38</f>
        <v>0</v>
      </c>
      <c r="F118" s="15">
        <f>'200M &amp; 2K'!F38</f>
        <v>0</v>
      </c>
      <c r="G118" s="92"/>
      <c r="H118" s="18"/>
    </row>
    <row r="119" spans="1:8" x14ac:dyDescent="0.3">
      <c r="A119" s="232"/>
      <c r="B119" s="13">
        <v>5</v>
      </c>
      <c r="C119" s="14" t="s">
        <v>100</v>
      </c>
      <c r="D119" s="33" t="s">
        <v>115</v>
      </c>
      <c r="E119" s="13">
        <f>'200M &amp; 2K'!E39</f>
        <v>2</v>
      </c>
      <c r="F119" s="15">
        <f>'200M &amp; 2K'!F39</f>
        <v>7.3333333333333334E-4</v>
      </c>
      <c r="G119" s="92"/>
      <c r="H119" s="18"/>
    </row>
    <row r="120" spans="1:8" x14ac:dyDescent="0.3">
      <c r="A120" s="233"/>
      <c r="B120" s="13">
        <v>6</v>
      </c>
      <c r="C120" s="14" t="s">
        <v>100</v>
      </c>
      <c r="D120" s="33" t="s">
        <v>83</v>
      </c>
      <c r="E120" s="13">
        <f>'200M &amp; 2K'!E40</f>
        <v>1</v>
      </c>
      <c r="F120" s="15">
        <f>'200M &amp; 2K'!F40</f>
        <v>7.104166666666667E-4</v>
      </c>
      <c r="G120" s="92"/>
      <c r="H120" s="18"/>
    </row>
    <row r="121" spans="1:8" x14ac:dyDescent="0.3">
      <c r="A121" s="5"/>
      <c r="B121" s="3"/>
      <c r="C121" s="4"/>
      <c r="D121" s="16"/>
      <c r="E121" s="1"/>
      <c r="F121" s="36"/>
      <c r="G121" s="92"/>
      <c r="H121" s="18"/>
    </row>
    <row r="122" spans="1:8" x14ac:dyDescent="0.3">
      <c r="A122" s="27" t="s">
        <v>23</v>
      </c>
      <c r="B122" s="28" t="s">
        <v>0</v>
      </c>
      <c r="C122" s="29"/>
      <c r="D122" s="28" t="s">
        <v>42</v>
      </c>
      <c r="E122" s="28" t="s">
        <v>1</v>
      </c>
      <c r="F122" s="30" t="s">
        <v>2</v>
      </c>
      <c r="G122" s="92"/>
      <c r="H122" s="18"/>
    </row>
    <row r="123" spans="1:8" x14ac:dyDescent="0.3">
      <c r="A123" s="31">
        <v>15</v>
      </c>
      <c r="B123" s="13">
        <v>1</v>
      </c>
      <c r="C123" s="14"/>
      <c r="D123" s="33">
        <v>0</v>
      </c>
      <c r="E123" s="13"/>
      <c r="F123" s="15"/>
      <c r="G123" s="92"/>
      <c r="H123" s="18"/>
    </row>
    <row r="124" spans="1:8" x14ac:dyDescent="0.3">
      <c r="A124" s="32">
        <v>0.53402777777777766</v>
      </c>
      <c r="B124" s="13">
        <v>2</v>
      </c>
      <c r="C124" s="13">
        <v>4</v>
      </c>
      <c r="D124" s="33" t="str">
        <f>'200M &amp; 2K'!D44</f>
        <v>Red Dragons Miami (18)</v>
      </c>
      <c r="E124" s="13">
        <f>'200M &amp; 2K'!E44</f>
        <v>4</v>
      </c>
      <c r="F124" s="15">
        <f>'200M &amp; 2K'!F44</f>
        <v>6.1921296296296301E-4</v>
      </c>
      <c r="G124" s="92"/>
      <c r="H124" s="18"/>
    </row>
    <row r="125" spans="1:8" x14ac:dyDescent="0.3">
      <c r="A125" s="231"/>
      <c r="B125" s="13">
        <v>3</v>
      </c>
      <c r="C125" s="13">
        <v>2</v>
      </c>
      <c r="D125" s="33" t="str">
        <f>'200M &amp; 2K'!D45</f>
        <v>Da Mixed (13)</v>
      </c>
      <c r="E125" s="13">
        <f>'200M &amp; 2K'!E45</f>
        <v>1</v>
      </c>
      <c r="F125" s="15">
        <f>'200M &amp; 2K'!F45</f>
        <v>5.7569444444444443E-4</v>
      </c>
      <c r="G125" s="92"/>
      <c r="H125" s="18"/>
    </row>
    <row r="126" spans="1:8" x14ac:dyDescent="0.3">
      <c r="A126" s="232"/>
      <c r="B126" s="13">
        <v>4</v>
      </c>
      <c r="C126" s="13">
        <v>1</v>
      </c>
      <c r="D126" s="33" t="str">
        <f>'200M &amp; 2K'!D46</f>
        <v>Windy City Dragon Boat Club (15)</v>
      </c>
      <c r="E126" s="13">
        <f>'200M &amp; 2K'!E46</f>
        <v>2</v>
      </c>
      <c r="F126" s="228">
        <f>'200M &amp; 2K'!F46</f>
        <v>5.9374999999999999E-4</v>
      </c>
      <c r="G126" s="229" t="s">
        <v>129</v>
      </c>
      <c r="H126" s="18"/>
    </row>
    <row r="127" spans="1:8" x14ac:dyDescent="0.3">
      <c r="A127" s="232"/>
      <c r="B127" s="13">
        <v>5</v>
      </c>
      <c r="C127" s="13">
        <v>3</v>
      </c>
      <c r="D127" s="33" t="str">
        <f>'200M &amp; 2K'!D47</f>
        <v>SACA Golden Dragons (1)</v>
      </c>
      <c r="E127" s="13">
        <f>'200M &amp; 2K'!E47</f>
        <v>3</v>
      </c>
      <c r="F127" s="15">
        <f>'200M &amp; 2K'!F47</f>
        <v>5.9884259259259266E-4</v>
      </c>
      <c r="G127" s="92"/>
      <c r="H127" s="18"/>
    </row>
    <row r="128" spans="1:8" x14ac:dyDescent="0.3">
      <c r="A128" s="233"/>
      <c r="B128" s="13">
        <v>6</v>
      </c>
      <c r="C128" s="14"/>
      <c r="D128" s="33">
        <v>0</v>
      </c>
      <c r="E128" s="13"/>
      <c r="F128" s="15"/>
      <c r="G128" s="92"/>
      <c r="H128" s="18"/>
    </row>
    <row r="129" spans="1:8" x14ac:dyDescent="0.3">
      <c r="A129" s="5"/>
      <c r="B129" s="3"/>
      <c r="C129" s="4"/>
      <c r="D129" s="16"/>
      <c r="E129" s="1"/>
      <c r="F129" s="36"/>
      <c r="G129" s="92"/>
      <c r="H129" s="18"/>
    </row>
    <row r="130" spans="1:8" x14ac:dyDescent="0.3">
      <c r="A130" s="66" t="s">
        <v>23</v>
      </c>
      <c r="B130" s="69" t="s">
        <v>0</v>
      </c>
      <c r="C130" s="70"/>
      <c r="D130" s="69" t="s">
        <v>43</v>
      </c>
      <c r="E130" s="69" t="s">
        <v>1</v>
      </c>
      <c r="F130" s="71" t="s">
        <v>2</v>
      </c>
      <c r="G130" s="92"/>
      <c r="H130" s="18"/>
    </row>
    <row r="131" spans="1:8" x14ac:dyDescent="0.3">
      <c r="A131" s="67">
        <v>16</v>
      </c>
      <c r="B131" s="13">
        <v>1</v>
      </c>
      <c r="C131" s="14"/>
      <c r="D131" s="33"/>
      <c r="E131" s="13"/>
      <c r="F131" s="15"/>
      <c r="G131" s="92"/>
      <c r="H131" s="18"/>
    </row>
    <row r="132" spans="1:8" x14ac:dyDescent="0.3">
      <c r="A132" s="68">
        <v>0.54513888888888873</v>
      </c>
      <c r="B132" s="13">
        <v>2</v>
      </c>
      <c r="C132" s="14">
        <v>4</v>
      </c>
      <c r="D132" s="33" t="str">
        <f>'200M &amp; 2K'!D52</f>
        <v>Charlotte Harbor Dragons (23)</v>
      </c>
      <c r="E132" s="13">
        <f>'200M &amp; 2K'!E52</f>
        <v>4</v>
      </c>
      <c r="F132" s="15">
        <f>'200M &amp; 2K'!F52</f>
        <v>6.7604166666666659E-4</v>
      </c>
      <c r="G132" s="92"/>
      <c r="H132" s="18"/>
    </row>
    <row r="133" spans="1:8" x14ac:dyDescent="0.3">
      <c r="A133" s="231"/>
      <c r="B133" s="13">
        <v>3</v>
      </c>
      <c r="C133" s="14">
        <v>2</v>
      </c>
      <c r="D133" s="33" t="str">
        <f>'200M &amp; 2K'!D53</f>
        <v>Da Gals White (12)</v>
      </c>
      <c r="E133" s="13">
        <f>'200M &amp; 2K'!E53</f>
        <v>2</v>
      </c>
      <c r="F133" s="15">
        <f>'200M &amp; 2K'!F53</f>
        <v>6.4791666666666665E-4</v>
      </c>
      <c r="G133" s="92"/>
      <c r="H133" s="18"/>
    </row>
    <row r="134" spans="1:8" x14ac:dyDescent="0.3">
      <c r="A134" s="232"/>
      <c r="B134" s="13">
        <v>4</v>
      </c>
      <c r="C134" s="14">
        <v>1</v>
      </c>
      <c r="D134" s="33" t="str">
        <f>'200M &amp; 2K'!D54</f>
        <v>NBP Women (6)</v>
      </c>
      <c r="E134" s="13">
        <f>'200M &amp; 2K'!E54</f>
        <v>1</v>
      </c>
      <c r="F134" s="15">
        <f>'200M &amp; 2K'!F54</f>
        <v>6.2928240740740739E-4</v>
      </c>
      <c r="G134" s="92"/>
      <c r="H134" s="18"/>
    </row>
    <row r="135" spans="1:8" x14ac:dyDescent="0.3">
      <c r="A135" s="232"/>
      <c r="B135" s="13">
        <v>5</v>
      </c>
      <c r="C135" s="14">
        <v>3</v>
      </c>
      <c r="D135" s="33" t="str">
        <f>'200M &amp; 2K'!D55</f>
        <v>Da Gals (11)</v>
      </c>
      <c r="E135" s="13">
        <f>'200M &amp; 2K'!E55</f>
        <v>3</v>
      </c>
      <c r="F135" s="15">
        <f>'200M &amp; 2K'!F55</f>
        <v>6.584490740740741E-4</v>
      </c>
      <c r="G135" s="92"/>
      <c r="H135" s="18"/>
    </row>
    <row r="136" spans="1:8" x14ac:dyDescent="0.3">
      <c r="A136" s="233"/>
      <c r="B136" s="13">
        <v>6</v>
      </c>
      <c r="C136" s="14"/>
      <c r="D136" s="33">
        <v>0</v>
      </c>
      <c r="E136" s="13"/>
      <c r="F136" s="15"/>
      <c r="G136" s="92"/>
      <c r="H136" s="18"/>
    </row>
    <row r="137" spans="1:8" x14ac:dyDescent="0.3">
      <c r="G137" s="92"/>
      <c r="H137" s="18"/>
    </row>
    <row r="138" spans="1:8" x14ac:dyDescent="0.3">
      <c r="A138" s="93" t="s">
        <v>23</v>
      </c>
      <c r="B138" s="96" t="s">
        <v>0</v>
      </c>
      <c r="C138" s="97"/>
      <c r="D138" s="96" t="s">
        <v>103</v>
      </c>
      <c r="E138" s="96" t="s">
        <v>1</v>
      </c>
      <c r="F138" s="98" t="s">
        <v>2</v>
      </c>
      <c r="G138" s="92"/>
      <c r="H138" s="18"/>
    </row>
    <row r="139" spans="1:8" x14ac:dyDescent="0.3">
      <c r="A139" s="94">
        <v>17</v>
      </c>
      <c r="B139" s="13">
        <v>1</v>
      </c>
      <c r="C139" s="14" t="s">
        <v>96</v>
      </c>
      <c r="D139" s="33" t="str">
        <f>'200M &amp; 2K'!D59</f>
        <v>Charlotte Harbor Dragons Sr B (24)</v>
      </c>
      <c r="E139" s="13">
        <f>'200M &amp; 2K'!E59</f>
        <v>3</v>
      </c>
      <c r="F139" s="15">
        <f>'200M &amp; 2K'!F59</f>
        <v>6.4502314814814815E-4</v>
      </c>
      <c r="G139" s="92"/>
      <c r="H139" s="18"/>
    </row>
    <row r="140" spans="1:8" x14ac:dyDescent="0.3">
      <c r="A140" s="95">
        <v>0.5562499999999998</v>
      </c>
      <c r="B140" s="13">
        <v>2</v>
      </c>
      <c r="C140" s="14" t="s">
        <v>94</v>
      </c>
      <c r="D140" s="33" t="str">
        <f>'200M &amp; 2K'!D60</f>
        <v>SACA Golden Dragons Sr (2)</v>
      </c>
      <c r="E140" s="13">
        <f>'200M &amp; 2K'!E60</f>
        <v>1</v>
      </c>
      <c r="F140" s="15">
        <f>'200M &amp; 2K'!F60</f>
        <v>6.1423611111111108E-4</v>
      </c>
      <c r="G140" s="36">
        <v>8.3333333333333332E-3</v>
      </c>
      <c r="H140" s="18"/>
    </row>
    <row r="141" spans="1:8" x14ac:dyDescent="0.3">
      <c r="A141" s="231"/>
      <c r="B141" s="39">
        <v>3</v>
      </c>
      <c r="C141" s="14" t="s">
        <v>95</v>
      </c>
      <c r="D141" s="33" t="str">
        <f>'200M &amp; 2K'!D61</f>
        <v>NBP Dragons (8)</v>
      </c>
      <c r="E141" s="13">
        <f>'200M &amp; 2K'!E61</f>
        <v>2</v>
      </c>
      <c r="F141" s="15">
        <f>'200M &amp; 2K'!F61</f>
        <v>6.3310185185185192E-4</v>
      </c>
      <c r="H141" s="18"/>
    </row>
    <row r="142" spans="1:8" x14ac:dyDescent="0.3">
      <c r="A142" s="232"/>
      <c r="B142" s="39">
        <v>4</v>
      </c>
      <c r="C142" s="14"/>
      <c r="D142" s="33">
        <f>'200M &amp; 2K'!D62</f>
        <v>0</v>
      </c>
      <c r="E142" s="13">
        <f>'200M &amp; 2K'!E62</f>
        <v>0</v>
      </c>
      <c r="F142" s="15">
        <f>'200M &amp; 2K'!F62</f>
        <v>0</v>
      </c>
      <c r="G142" s="92"/>
      <c r="H142" s="18"/>
    </row>
    <row r="143" spans="1:8" x14ac:dyDescent="0.3">
      <c r="A143" s="232"/>
      <c r="B143" s="39">
        <v>5</v>
      </c>
      <c r="C143" s="14" t="s">
        <v>97</v>
      </c>
      <c r="D143" s="33" t="str">
        <f>'200M &amp; 2K'!D63</f>
        <v>Draggin Dragons (9)</v>
      </c>
      <c r="E143" s="13">
        <f>'200M &amp; 2K'!E63</f>
        <v>1</v>
      </c>
      <c r="F143" s="15">
        <f>'200M &amp; 2K'!F63</f>
        <v>6.3067129629629627E-4</v>
      </c>
      <c r="G143" s="92"/>
      <c r="H143" s="18"/>
    </row>
    <row r="144" spans="1:8" x14ac:dyDescent="0.3">
      <c r="A144" s="233"/>
      <c r="B144" s="39">
        <v>6</v>
      </c>
      <c r="C144" s="14" t="s">
        <v>98</v>
      </c>
      <c r="D144" s="33" t="str">
        <f>'200M &amp; 2K'!D64</f>
        <v>Silver Dragons (16)</v>
      </c>
      <c r="E144" s="13">
        <f>'200M &amp; 2K'!E64</f>
        <v>2</v>
      </c>
      <c r="F144" s="15">
        <f>'200M &amp; 2K'!F64</f>
        <v>7.3356481481481482E-4</v>
      </c>
      <c r="G144" s="92"/>
      <c r="H144" s="18"/>
    </row>
    <row r="145" spans="1:8" x14ac:dyDescent="0.3">
      <c r="A145" s="6"/>
      <c r="B145" s="16"/>
      <c r="C145" s="17"/>
      <c r="D145" s="16"/>
      <c r="E145" s="16"/>
      <c r="F145" s="18"/>
      <c r="G145" s="92"/>
      <c r="H145" s="18"/>
    </row>
    <row r="146" spans="1:8" x14ac:dyDescent="0.3">
      <c r="A146" s="99" t="s">
        <v>23</v>
      </c>
      <c r="B146" s="102" t="s">
        <v>0</v>
      </c>
      <c r="C146" s="103"/>
      <c r="D146" s="102" t="s">
        <v>104</v>
      </c>
      <c r="E146" s="102" t="s">
        <v>1</v>
      </c>
      <c r="F146" s="104" t="s">
        <v>2</v>
      </c>
      <c r="G146" s="92"/>
      <c r="H146" s="18"/>
    </row>
    <row r="147" spans="1:8" x14ac:dyDescent="0.3">
      <c r="A147" s="100">
        <v>18</v>
      </c>
      <c r="B147" s="13">
        <v>1</v>
      </c>
      <c r="C147" s="14" t="s">
        <v>96</v>
      </c>
      <c r="D147" s="33" t="str">
        <f>'200M &amp; 2K'!D67</f>
        <v>Pittsburgh Hearts of Steel (7)</v>
      </c>
      <c r="E147" s="13">
        <f>'200M &amp; 2K'!E67</f>
        <v>3</v>
      </c>
      <c r="F147" s="15">
        <f>'200M &amp; 2K'!F67</f>
        <v>7.5763888888888886E-4</v>
      </c>
      <c r="G147" s="92"/>
      <c r="H147" s="18"/>
    </row>
    <row r="148" spans="1:8" x14ac:dyDescent="0.3">
      <c r="A148" s="101">
        <v>0.56736111111111087</v>
      </c>
      <c r="B148" s="13">
        <v>2</v>
      </c>
      <c r="C148" s="14" t="s">
        <v>94</v>
      </c>
      <c r="D148" s="33" t="str">
        <f>'200M &amp; 2K'!D68</f>
        <v>NBP SrB Women (5)</v>
      </c>
      <c r="E148" s="13">
        <f>'200M &amp; 2K'!E68</f>
        <v>1</v>
      </c>
      <c r="F148" s="15">
        <f>'200M &amp; 2K'!F68</f>
        <v>6.6932870370370367E-4</v>
      </c>
      <c r="G148" s="92"/>
      <c r="H148" s="18"/>
    </row>
    <row r="149" spans="1:8" x14ac:dyDescent="0.3">
      <c r="A149" s="231"/>
      <c r="B149" s="13">
        <v>3</v>
      </c>
      <c r="C149" s="14" t="s">
        <v>95</v>
      </c>
      <c r="D149" s="33" t="str">
        <f>'200M &amp; 2K'!D69</f>
        <v>Rumblehorn (4)</v>
      </c>
      <c r="E149" s="13">
        <f>'200M &amp; 2K'!E69</f>
        <v>2</v>
      </c>
      <c r="F149" s="15">
        <f>'200M &amp; 2K'!F69</f>
        <v>7.0949074074074068E-4</v>
      </c>
      <c r="G149" s="92"/>
      <c r="H149" s="18"/>
    </row>
    <row r="150" spans="1:8" x14ac:dyDescent="0.3">
      <c r="A150" s="232"/>
      <c r="B150" s="13">
        <v>4</v>
      </c>
      <c r="C150" s="14"/>
      <c r="D150" s="33">
        <f>'200M &amp; 2K'!D70</f>
        <v>0</v>
      </c>
      <c r="E150" s="13">
        <f>'200M &amp; 2K'!E70</f>
        <v>0</v>
      </c>
      <c r="F150" s="15">
        <f>'200M &amp; 2K'!F70</f>
        <v>0</v>
      </c>
      <c r="G150" s="92"/>
      <c r="H150" s="18"/>
    </row>
    <row r="151" spans="1:8" x14ac:dyDescent="0.3">
      <c r="A151" s="232"/>
      <c r="B151" s="13">
        <v>5</v>
      </c>
      <c r="C151" s="14" t="s">
        <v>97</v>
      </c>
      <c r="D151" s="33" t="str">
        <f>'200M &amp; 2K'!D71</f>
        <v>Vogue Dragons (17)</v>
      </c>
      <c r="E151" s="13">
        <f>'200M &amp; 2K'!E71</f>
        <v>1</v>
      </c>
      <c r="F151" s="15">
        <f>'200M &amp; 2K'!F71</f>
        <v>7.0324074074074071E-4</v>
      </c>
      <c r="G151" s="92"/>
      <c r="H151" s="18"/>
    </row>
    <row r="152" spans="1:8" x14ac:dyDescent="0.3">
      <c r="A152" s="233"/>
      <c r="B152" s="13">
        <v>6</v>
      </c>
      <c r="C152" s="14" t="s">
        <v>98</v>
      </c>
      <c r="D152" s="33" t="str">
        <f>'200M &amp; 2K'!D72</f>
        <v>NBP SrC Women (21)</v>
      </c>
      <c r="E152" s="13">
        <f>'200M &amp; 2K'!E72</f>
        <v>2</v>
      </c>
      <c r="F152" s="15">
        <f>'200M &amp; 2K'!F72</f>
        <v>7.3136574074074076E-4</v>
      </c>
      <c r="G152" s="92"/>
      <c r="H152" s="18"/>
    </row>
    <row r="153" spans="1:8" x14ac:dyDescent="0.3">
      <c r="A153" s="5"/>
      <c r="B153" s="3"/>
      <c r="C153" s="4"/>
      <c r="D153" s="16"/>
      <c r="E153" s="1"/>
      <c r="F153" s="36"/>
      <c r="G153" s="92"/>
      <c r="H153" s="18"/>
    </row>
    <row r="154" spans="1:8" x14ac:dyDescent="0.3">
      <c r="A154" s="86" t="s">
        <v>23</v>
      </c>
      <c r="B154" s="89" t="s">
        <v>0</v>
      </c>
      <c r="C154" s="90"/>
      <c r="D154" s="89" t="s">
        <v>102</v>
      </c>
      <c r="E154" s="89" t="s">
        <v>1</v>
      </c>
      <c r="F154" s="91" t="s">
        <v>2</v>
      </c>
      <c r="G154" s="92"/>
      <c r="H154" s="18"/>
    </row>
    <row r="155" spans="1:8" x14ac:dyDescent="0.3">
      <c r="A155" s="87">
        <v>19</v>
      </c>
      <c r="B155" s="13">
        <v>1</v>
      </c>
      <c r="C155" s="14"/>
      <c r="D155" s="33"/>
      <c r="E155" s="13"/>
      <c r="F155" s="15"/>
      <c r="G155" s="92"/>
      <c r="H155" s="18"/>
    </row>
    <row r="156" spans="1:8" x14ac:dyDescent="0.3">
      <c r="A156" s="88">
        <v>0.57847222222222194</v>
      </c>
      <c r="B156" s="13">
        <v>2</v>
      </c>
      <c r="C156" s="13">
        <v>3</v>
      </c>
      <c r="D156" s="33" t="str">
        <f>'200M &amp; 2K'!D76</f>
        <v>Stormcutter (3)</v>
      </c>
      <c r="E156" s="13">
        <f>'200M &amp; 2K'!E76</f>
        <v>3</v>
      </c>
      <c r="F156" s="15">
        <f>'200M &amp; 2K'!F76</f>
        <v>7.2662037037037042E-4</v>
      </c>
      <c r="G156" s="92"/>
      <c r="H156" s="18"/>
    </row>
    <row r="157" spans="1:8" x14ac:dyDescent="0.3">
      <c r="A157" s="231"/>
      <c r="B157" s="13">
        <v>3</v>
      </c>
      <c r="C157" s="13">
        <v>1</v>
      </c>
      <c r="D157" s="33" t="str">
        <f>'200M &amp; 2K'!D77</f>
        <v>Dueling Dragons 2 (22)</v>
      </c>
      <c r="E157" s="13">
        <f>'200M &amp; 2K'!E77</f>
        <v>2</v>
      </c>
      <c r="F157" s="15">
        <f>'200M &amp; 2K'!F77</f>
        <v>7.2245370370370378E-4</v>
      </c>
      <c r="G157" s="92"/>
      <c r="H157" s="18"/>
    </row>
    <row r="158" spans="1:8" x14ac:dyDescent="0.3">
      <c r="A158" s="232"/>
      <c r="B158" s="13">
        <v>4</v>
      </c>
      <c r="C158" s="13">
        <v>2</v>
      </c>
      <c r="D158" s="33" t="str">
        <f>'200M &amp; 2K'!D78</f>
        <v>Dueling Dragons 1 (21)</v>
      </c>
      <c r="E158" s="13">
        <f>'200M &amp; 2K'!E78</f>
        <v>1</v>
      </c>
      <c r="F158" s="15">
        <f>'200M &amp; 2K'!F78</f>
        <v>7.098379629629629E-4</v>
      </c>
      <c r="G158" s="92"/>
      <c r="H158" s="18"/>
    </row>
    <row r="159" spans="1:8" x14ac:dyDescent="0.3">
      <c r="A159" s="232"/>
      <c r="B159" s="13">
        <v>5</v>
      </c>
      <c r="C159" s="14" t="s">
        <v>62</v>
      </c>
      <c r="D159" s="33" t="s">
        <v>64</v>
      </c>
      <c r="E159" s="13">
        <f>'200M &amp; 2K'!E79</f>
        <v>1</v>
      </c>
      <c r="F159" s="15">
        <f>'200M &amp; 2K'!F79</f>
        <v>7.2256944444444441E-4</v>
      </c>
      <c r="G159" s="92"/>
      <c r="H159" s="18"/>
    </row>
    <row r="160" spans="1:8" x14ac:dyDescent="0.3">
      <c r="A160" s="233"/>
      <c r="B160" s="13">
        <v>6</v>
      </c>
      <c r="C160" s="14"/>
      <c r="D160" s="33"/>
      <c r="E160" s="13"/>
      <c r="F160" s="15"/>
      <c r="G160" s="92"/>
      <c r="H160" s="18"/>
    </row>
    <row r="161" spans="1:9" x14ac:dyDescent="0.3">
      <c r="A161" s="6"/>
      <c r="B161" s="16"/>
      <c r="C161" s="17"/>
      <c r="D161" s="16"/>
      <c r="E161" s="16"/>
      <c r="F161" s="18"/>
      <c r="G161" s="92"/>
      <c r="H161" s="18"/>
    </row>
    <row r="162" spans="1:9" x14ac:dyDescent="0.3">
      <c r="A162" s="5" t="s">
        <v>35</v>
      </c>
      <c r="B162" s="3"/>
      <c r="C162" s="4"/>
      <c r="D162" s="16"/>
      <c r="E162" s="16"/>
      <c r="F162" s="18"/>
      <c r="G162" s="92"/>
      <c r="H162" s="18"/>
    </row>
    <row r="163" spans="1:9" x14ac:dyDescent="0.3">
      <c r="A163" s="5"/>
      <c r="B163" s="3"/>
      <c r="C163" s="4"/>
      <c r="D163" s="16"/>
      <c r="E163" s="16"/>
      <c r="F163" s="18"/>
      <c r="G163" s="92"/>
      <c r="H163" s="18"/>
    </row>
    <row r="164" spans="1:9" x14ac:dyDescent="0.3">
      <c r="A164" s="66" t="s">
        <v>23</v>
      </c>
      <c r="B164" s="69" t="s">
        <v>0</v>
      </c>
      <c r="C164" s="70" t="s">
        <v>3</v>
      </c>
      <c r="D164" s="69" t="s">
        <v>105</v>
      </c>
      <c r="E164" s="69" t="s">
        <v>1</v>
      </c>
      <c r="F164" s="71" t="s">
        <v>2</v>
      </c>
      <c r="G164" s="77" t="s">
        <v>5</v>
      </c>
      <c r="H164" s="77" t="s">
        <v>38</v>
      </c>
    </row>
    <row r="165" spans="1:9" x14ac:dyDescent="0.3">
      <c r="A165" s="79">
        <v>20</v>
      </c>
      <c r="B165" s="13" t="s">
        <v>49</v>
      </c>
      <c r="C165" s="13">
        <v>4</v>
      </c>
      <c r="D165" s="13" t="str">
        <f>'200M &amp; 2K'!D85</f>
        <v>Charlotte Harbor Dragons (23)</v>
      </c>
      <c r="E165" s="38">
        <f>'200M &amp; 2K'!E85</f>
        <v>4</v>
      </c>
      <c r="F165" s="15">
        <f>'200M &amp; 2K'!F85</f>
        <v>8.0535879629629638E-3</v>
      </c>
      <c r="G165" s="11">
        <v>0</v>
      </c>
      <c r="H165" s="11">
        <f>'200M &amp; 2K'!H85</f>
        <v>8.0535879629629638E-3</v>
      </c>
    </row>
    <row r="166" spans="1:9" x14ac:dyDescent="0.3">
      <c r="A166" s="68">
        <v>0.59236111111111078</v>
      </c>
      <c r="B166" s="13" t="s">
        <v>50</v>
      </c>
      <c r="C166" s="13">
        <v>3</v>
      </c>
      <c r="D166" s="13" t="str">
        <f>'200M &amp; 2K'!D86</f>
        <v>Da Gals (11)</v>
      </c>
      <c r="E166" s="38">
        <f>'200M &amp; 2K'!E86</f>
        <v>3</v>
      </c>
      <c r="F166" s="15">
        <f>'200M &amp; 2K'!F86</f>
        <v>7.7517361111111112E-3</v>
      </c>
      <c r="G166" s="11">
        <v>1.7361111111111112E-4</v>
      </c>
      <c r="H166" s="11">
        <f>'200M &amp; 2K'!H86</f>
        <v>7.5781249999999998E-3</v>
      </c>
    </row>
    <row r="167" spans="1:9" x14ac:dyDescent="0.3">
      <c r="A167" s="235"/>
      <c r="B167" s="13" t="s">
        <v>51</v>
      </c>
      <c r="C167" s="13">
        <v>2</v>
      </c>
      <c r="D167" s="13" t="str">
        <f>'200M &amp; 2K'!D87</f>
        <v>Da Gals White (12)</v>
      </c>
      <c r="E167" s="38">
        <f>'200M &amp; 2K'!E87</f>
        <v>2</v>
      </c>
      <c r="F167" s="15">
        <f>'200M &amp; 2K'!F87</f>
        <v>7.8600694444444438E-3</v>
      </c>
      <c r="G167" s="11">
        <v>3.4722222222222224E-4</v>
      </c>
      <c r="H167" s="11">
        <f>'200M &amp; 2K'!H87</f>
        <v>7.512847222222222E-3</v>
      </c>
    </row>
    <row r="168" spans="1:9" x14ac:dyDescent="0.3">
      <c r="A168" s="235"/>
      <c r="B168" s="13" t="s">
        <v>55</v>
      </c>
      <c r="C168" s="13">
        <v>1</v>
      </c>
      <c r="D168" s="13" t="str">
        <f>'200M &amp; 2K'!D88</f>
        <v>NBP Women (6)</v>
      </c>
      <c r="E168" s="38">
        <f>'200M &amp; 2K'!E88</f>
        <v>1</v>
      </c>
      <c r="F168" s="15">
        <f>'200M &amp; 2K'!F88</f>
        <v>7.7924768518518516E-3</v>
      </c>
      <c r="G168" s="11">
        <v>5.2083333333333333E-4</v>
      </c>
      <c r="H168" s="11">
        <f>'200M &amp; 2K'!H88</f>
        <v>7.2716435185185184E-3</v>
      </c>
    </row>
    <row r="169" spans="1:9" x14ac:dyDescent="0.3">
      <c r="A169" s="235"/>
      <c r="B169" s="13" t="s">
        <v>56</v>
      </c>
      <c r="C169" s="13" t="s">
        <v>98</v>
      </c>
      <c r="D169" s="13" t="str">
        <f>'200M &amp; 2K'!D89</f>
        <v>NBP SrC Women (21)</v>
      </c>
      <c r="E169" s="38">
        <f>'200M &amp; 2K'!E89</f>
        <v>2</v>
      </c>
      <c r="F169" s="15">
        <f>'200M &amp; 2K'!F89</f>
        <v>9.2454861111111106E-3</v>
      </c>
      <c r="G169" s="11">
        <v>6.9444444444444404E-4</v>
      </c>
      <c r="H169" s="11">
        <f>'200M &amp; 2K'!H89</f>
        <v>8.5510416666666669E-3</v>
      </c>
    </row>
    <row r="170" spans="1:9" x14ac:dyDescent="0.3">
      <c r="A170" s="235"/>
      <c r="B170" s="13" t="s">
        <v>57</v>
      </c>
      <c r="C170" s="13" t="s">
        <v>97</v>
      </c>
      <c r="D170" s="13" t="str">
        <f>'200M &amp; 2K'!D90</f>
        <v>Vogue Dragons (17)</v>
      </c>
      <c r="E170" s="38">
        <f>'200M &amp; 2K'!E90</f>
        <v>1</v>
      </c>
      <c r="F170" s="15">
        <f>'200M &amp; 2K'!F90</f>
        <v>8.8090277777777785E-3</v>
      </c>
      <c r="G170" s="11">
        <v>8.6805555555555497E-4</v>
      </c>
      <c r="H170" s="11">
        <f>'200M &amp; 2K'!H90</f>
        <v>7.9409722222222243E-3</v>
      </c>
    </row>
    <row r="171" spans="1:9" x14ac:dyDescent="0.3">
      <c r="A171" s="121"/>
      <c r="B171" s="16"/>
      <c r="C171" s="16"/>
      <c r="D171" s="16"/>
      <c r="E171" s="6"/>
      <c r="F171" s="18"/>
      <c r="G171" s="137"/>
      <c r="H171" s="137"/>
    </row>
    <row r="172" spans="1:9" x14ac:dyDescent="0.3">
      <c r="A172" s="99" t="s">
        <v>23</v>
      </c>
      <c r="B172" s="102" t="s">
        <v>0</v>
      </c>
      <c r="C172" s="103" t="s">
        <v>3</v>
      </c>
      <c r="D172" s="102" t="s">
        <v>107</v>
      </c>
      <c r="E172" s="102" t="s">
        <v>1</v>
      </c>
      <c r="F172" s="104" t="s">
        <v>2</v>
      </c>
      <c r="G172" s="105" t="s">
        <v>5</v>
      </c>
      <c r="H172" s="105" t="s">
        <v>38</v>
      </c>
    </row>
    <row r="173" spans="1:9" x14ac:dyDescent="0.3">
      <c r="A173" s="150">
        <v>21</v>
      </c>
      <c r="B173" s="13" t="s">
        <v>49</v>
      </c>
      <c r="C173" s="58" t="s">
        <v>111</v>
      </c>
      <c r="D173" s="13" t="str">
        <f>'200M &amp; 2K'!D93</f>
        <v>Charlotte Harbor Dragons Sr B (24)</v>
      </c>
      <c r="E173" s="38">
        <f>'200M &amp; 2K'!E93</f>
        <v>3</v>
      </c>
      <c r="F173" s="15">
        <f>'200M &amp; 2K'!F93</f>
        <v>7.5428240740740742E-3</v>
      </c>
      <c r="G173" s="11">
        <v>0</v>
      </c>
      <c r="H173" s="11">
        <f>'200M &amp; 2K'!H93</f>
        <v>7.5428240740740742E-3</v>
      </c>
    </row>
    <row r="174" spans="1:9" x14ac:dyDescent="0.3">
      <c r="A174" s="101">
        <v>0.61319444444444415</v>
      </c>
      <c r="B174" s="13" t="s">
        <v>50</v>
      </c>
      <c r="C174" s="13" t="s">
        <v>112</v>
      </c>
      <c r="D174" s="13" t="str">
        <f>'200M &amp; 2K'!D94</f>
        <v>NBP Dragons (8)</v>
      </c>
      <c r="E174" s="38">
        <f>'200M &amp; 2K'!E94</f>
        <v>2</v>
      </c>
      <c r="F174" s="228">
        <f>'200M &amp; 2K'!F94</f>
        <v>7.3994212962962954E-3</v>
      </c>
      <c r="G174" s="11">
        <v>1.7361111111111112E-4</v>
      </c>
      <c r="H174" s="230">
        <f>'200M &amp; 2K'!H94</f>
        <v>7.2258101851851841E-3</v>
      </c>
      <c r="I174" s="229" t="s">
        <v>131</v>
      </c>
    </row>
    <row r="175" spans="1:9" x14ac:dyDescent="0.3">
      <c r="A175" s="235"/>
      <c r="B175" s="13" t="s">
        <v>51</v>
      </c>
      <c r="C175" s="13" t="s">
        <v>113</v>
      </c>
      <c r="D175" s="13" t="str">
        <f>'200M &amp; 2K'!D95</f>
        <v>SACA Golden Dragons Sr (2)</v>
      </c>
      <c r="E175" s="38">
        <f>'200M &amp; 2K'!E95</f>
        <v>1</v>
      </c>
      <c r="F175" s="228">
        <f>'200M &amp; 2K'!F95</f>
        <v>7.5267361111111108E-3</v>
      </c>
      <c r="G175" s="11">
        <v>3.4722222222222224E-4</v>
      </c>
      <c r="H175" s="230">
        <f>'200M &amp; 2K'!H95</f>
        <v>7.1795138888888889E-3</v>
      </c>
      <c r="I175" s="229" t="s">
        <v>130</v>
      </c>
    </row>
    <row r="176" spans="1:9" x14ac:dyDescent="0.3">
      <c r="A176" s="235"/>
      <c r="B176" s="13" t="s">
        <v>55</v>
      </c>
      <c r="C176" s="13" t="s">
        <v>108</v>
      </c>
      <c r="D176" s="13" t="str">
        <f>'200M &amp; 2K'!D96</f>
        <v>Pittsburgh Hearts of Steel (7)</v>
      </c>
      <c r="E176" s="38">
        <f>'200M &amp; 2K'!E96</f>
        <v>3</v>
      </c>
      <c r="F176" s="15">
        <f>'200M &amp; 2K'!F96</f>
        <v>9.2745370370370377E-3</v>
      </c>
      <c r="G176" s="11">
        <v>5.2083333333333333E-4</v>
      </c>
      <c r="H176" s="11">
        <f>'200M &amp; 2K'!H96</f>
        <v>8.7537037037037045E-3</v>
      </c>
    </row>
    <row r="177" spans="1:9" x14ac:dyDescent="0.3">
      <c r="A177" s="235"/>
      <c r="B177" s="13" t="s">
        <v>56</v>
      </c>
      <c r="C177" s="13" t="s">
        <v>109</v>
      </c>
      <c r="D177" s="13" t="str">
        <f>'200M &amp; 2K'!D97</f>
        <v>Rumblehorn (4)</v>
      </c>
      <c r="E177" s="38">
        <f>'200M &amp; 2K'!E97</f>
        <v>2</v>
      </c>
      <c r="F177" s="15">
        <f>'200M &amp; 2K'!F97</f>
        <v>8.8060185185185186E-3</v>
      </c>
      <c r="G177" s="11">
        <v>6.9444444444444404E-4</v>
      </c>
      <c r="H177" s="11">
        <f>'200M &amp; 2K'!H97</f>
        <v>8.1115740740740749E-3</v>
      </c>
    </row>
    <row r="178" spans="1:9" x14ac:dyDescent="0.3">
      <c r="A178" s="235"/>
      <c r="B178" s="13" t="s">
        <v>57</v>
      </c>
      <c r="C178" s="13" t="s">
        <v>110</v>
      </c>
      <c r="D178" s="13" t="str">
        <f>'200M &amp; 2K'!D98</f>
        <v>NBP SrB Women (5)</v>
      </c>
      <c r="E178" s="38">
        <f>'200M &amp; 2K'!E98</f>
        <v>1</v>
      </c>
      <c r="F178" s="228">
        <f>'200M &amp; 2K'!F98</f>
        <v>8.8057870370370373E-3</v>
      </c>
      <c r="G178" s="11">
        <v>8.6805555555555497E-4</v>
      </c>
      <c r="H178" s="230">
        <f>'200M &amp; 2K'!H98</f>
        <v>7.9377314814814831E-3</v>
      </c>
      <c r="I178" s="229" t="s">
        <v>132</v>
      </c>
    </row>
    <row r="179" spans="1:9" x14ac:dyDescent="0.3">
      <c r="A179" s="44"/>
      <c r="B179" s="40"/>
      <c r="C179" s="40"/>
      <c r="D179" s="40"/>
      <c r="E179" s="40"/>
      <c r="F179" s="41"/>
      <c r="G179" s="22"/>
      <c r="H179" s="22"/>
    </row>
    <row r="180" spans="1:9" x14ac:dyDescent="0.3">
      <c r="A180" s="45" t="s">
        <v>23</v>
      </c>
      <c r="B180" s="46" t="s">
        <v>0</v>
      </c>
      <c r="C180" s="47" t="s">
        <v>3</v>
      </c>
      <c r="D180" s="46" t="s">
        <v>106</v>
      </c>
      <c r="E180" s="46" t="s">
        <v>1</v>
      </c>
      <c r="F180" s="48" t="s">
        <v>2</v>
      </c>
      <c r="G180" s="50" t="s">
        <v>5</v>
      </c>
      <c r="H180" s="50" t="s">
        <v>38</v>
      </c>
    </row>
    <row r="181" spans="1:9" x14ac:dyDescent="0.3">
      <c r="A181" s="78">
        <v>22</v>
      </c>
      <c r="B181" s="13" t="s">
        <v>49</v>
      </c>
      <c r="C181" s="13">
        <v>4</v>
      </c>
      <c r="D181" s="13" t="str">
        <f>'200M &amp; 2K'!D101</f>
        <v>Red Dragons Miami (18)</v>
      </c>
      <c r="E181" s="38">
        <f>'200M &amp; 2K'!E101</f>
        <v>4</v>
      </c>
      <c r="F181" s="15">
        <f>'200M &amp; 2K'!F101</f>
        <v>7.5342592592592596E-3</v>
      </c>
      <c r="G181" s="11">
        <v>0</v>
      </c>
      <c r="H181" s="11">
        <f>'200M &amp; 2K'!H101</f>
        <v>7.5342592592592596E-3</v>
      </c>
    </row>
    <row r="182" spans="1:9" x14ac:dyDescent="0.3">
      <c r="A182" s="49">
        <v>0.63402777777777752</v>
      </c>
      <c r="B182" s="13" t="s">
        <v>50</v>
      </c>
      <c r="C182" s="13">
        <v>3</v>
      </c>
      <c r="D182" s="13" t="str">
        <f>'200M &amp; 2K'!D102</f>
        <v>SACA Golden Dragons (1)</v>
      </c>
      <c r="E182" s="38">
        <f>'200M &amp; 2K'!E102</f>
        <v>3</v>
      </c>
      <c r="F182" s="15">
        <f>'200M &amp; 2K'!F102</f>
        <v>7.2607638888888895E-3</v>
      </c>
      <c r="G182" s="11">
        <v>1.7361111111111112E-4</v>
      </c>
      <c r="H182" s="11">
        <f>'200M &amp; 2K'!H102</f>
        <v>7.0871527777777782E-3</v>
      </c>
    </row>
    <row r="183" spans="1:9" x14ac:dyDescent="0.3">
      <c r="A183" s="235"/>
      <c r="B183" s="13" t="s">
        <v>51</v>
      </c>
      <c r="C183" s="13">
        <v>2</v>
      </c>
      <c r="D183" s="13" t="str">
        <f>'200M &amp; 2K'!D103</f>
        <v>Windy City Dragon Boat Club (15)</v>
      </c>
      <c r="E183" s="38">
        <f>'200M &amp; 2K'!E103</f>
        <v>2</v>
      </c>
      <c r="F183" s="15">
        <f>'200M &amp; 2K'!F103</f>
        <v>7.1071759259259256E-3</v>
      </c>
      <c r="G183" s="11">
        <v>3.4722222222222224E-4</v>
      </c>
      <c r="H183" s="11">
        <f>'200M &amp; 2K'!H103</f>
        <v>6.7599537037037038E-3</v>
      </c>
    </row>
    <row r="184" spans="1:9" x14ac:dyDescent="0.3">
      <c r="A184" s="235"/>
      <c r="B184" s="13" t="s">
        <v>55</v>
      </c>
      <c r="C184" s="13">
        <v>1</v>
      </c>
      <c r="D184" s="13" t="str">
        <f>'200M &amp; 2K'!D104</f>
        <v>Da Mixed (13)</v>
      </c>
      <c r="E184" s="38">
        <f>'200M &amp; 2K'!E104</f>
        <v>1</v>
      </c>
      <c r="F184" s="15">
        <f>'200M &amp; 2K'!F104</f>
        <v>7.1924768518518509E-3</v>
      </c>
      <c r="G184" s="11">
        <v>5.2083333333333333E-4</v>
      </c>
      <c r="H184" s="11">
        <f>'200M &amp; 2K'!H104</f>
        <v>6.6716435185185177E-3</v>
      </c>
    </row>
    <row r="185" spans="1:9" x14ac:dyDescent="0.3">
      <c r="A185" s="235"/>
      <c r="B185" s="13" t="s">
        <v>56</v>
      </c>
      <c r="C185" s="13" t="s">
        <v>98</v>
      </c>
      <c r="D185" s="13" t="str">
        <f>'200M &amp; 2K'!D105</f>
        <v>Silver Dragons (16)</v>
      </c>
      <c r="E185" s="38">
        <f>'200M &amp; 2K'!E105</f>
        <v>2</v>
      </c>
      <c r="F185" s="15">
        <f>'200M &amp; 2K'!F105</f>
        <v>9.2711805555555551E-3</v>
      </c>
      <c r="G185" s="11">
        <v>6.9444444444444404E-4</v>
      </c>
      <c r="H185" s="11">
        <f>'200M &amp; 2K'!H105</f>
        <v>8.5767361111111114E-3</v>
      </c>
    </row>
    <row r="186" spans="1:9" x14ac:dyDescent="0.3">
      <c r="A186" s="235"/>
      <c r="B186" s="13" t="s">
        <v>57</v>
      </c>
      <c r="C186" s="13" t="s">
        <v>97</v>
      </c>
      <c r="D186" s="13" t="str">
        <f>'200M &amp; 2K'!D106</f>
        <v>Draggin Dragons (9)</v>
      </c>
      <c r="E186" s="38">
        <f>'200M &amp; 2K'!E106</f>
        <v>1</v>
      </c>
      <c r="F186" s="15">
        <f>'200M &amp; 2K'!F106</f>
        <v>8.1692129629629632E-3</v>
      </c>
      <c r="G186" s="11">
        <v>8.6805555555555497E-4</v>
      </c>
      <c r="H186" s="11">
        <f>'200M &amp; 2K'!H106</f>
        <v>7.3011574074074081E-3</v>
      </c>
    </row>
    <row r="187" spans="1:9" x14ac:dyDescent="0.3">
      <c r="A187" s="44"/>
      <c r="B187" s="40"/>
      <c r="C187" s="40"/>
      <c r="D187" s="40"/>
      <c r="E187" s="40"/>
      <c r="F187" s="41"/>
      <c r="G187" s="24"/>
      <c r="H187" s="24"/>
    </row>
    <row r="188" spans="1:9" x14ac:dyDescent="0.3">
      <c r="G188" s="92"/>
    </row>
    <row r="189" spans="1:9" x14ac:dyDescent="0.3">
      <c r="G189" s="92"/>
    </row>
    <row r="190" spans="1:9" x14ac:dyDescent="0.3">
      <c r="G190" s="92"/>
    </row>
    <row r="191" spans="1:9" x14ac:dyDescent="0.3">
      <c r="G191" s="92"/>
    </row>
    <row r="192" spans="1:9" x14ac:dyDescent="0.3">
      <c r="G192" s="92"/>
    </row>
    <row r="193" spans="7:7" x14ac:dyDescent="0.3">
      <c r="G193" s="92"/>
    </row>
    <row r="194" spans="7:7" x14ac:dyDescent="0.3">
      <c r="G194" s="92"/>
    </row>
    <row r="195" spans="7:7" x14ac:dyDescent="0.3">
      <c r="G195" s="92"/>
    </row>
    <row r="196" spans="7:7" x14ac:dyDescent="0.3">
      <c r="G196" s="92"/>
    </row>
    <row r="197" spans="7:7" x14ac:dyDescent="0.3">
      <c r="G197" s="92"/>
    </row>
    <row r="198" spans="7:7" x14ac:dyDescent="0.3">
      <c r="G198" s="92"/>
    </row>
    <row r="199" spans="7:7" x14ac:dyDescent="0.3">
      <c r="G199" s="92"/>
    </row>
    <row r="200" spans="7:7" x14ac:dyDescent="0.3">
      <c r="G200" s="92"/>
    </row>
    <row r="201" spans="7:7" x14ac:dyDescent="0.3">
      <c r="G201" s="92"/>
    </row>
    <row r="202" spans="7:7" x14ac:dyDescent="0.3">
      <c r="G202" s="92"/>
    </row>
    <row r="203" spans="7:7" x14ac:dyDescent="0.3">
      <c r="G203" s="92"/>
    </row>
    <row r="204" spans="7:7" x14ac:dyDescent="0.3">
      <c r="G204" s="92"/>
    </row>
    <row r="205" spans="7:7" x14ac:dyDescent="0.3">
      <c r="G205" s="92"/>
    </row>
    <row r="206" spans="7:7" x14ac:dyDescent="0.3">
      <c r="G206" s="92"/>
    </row>
    <row r="207" spans="7:7" x14ac:dyDescent="0.3">
      <c r="G207" s="92"/>
    </row>
    <row r="208" spans="7:7" x14ac:dyDescent="0.3">
      <c r="G208" s="92"/>
    </row>
    <row r="209" spans="7:7" x14ac:dyDescent="0.3">
      <c r="G209" s="92"/>
    </row>
    <row r="210" spans="7:7" x14ac:dyDescent="0.3">
      <c r="G210" s="92"/>
    </row>
    <row r="211" spans="7:7" x14ac:dyDescent="0.3">
      <c r="G211" s="92"/>
    </row>
    <row r="212" spans="7:7" x14ac:dyDescent="0.3">
      <c r="G212" s="92"/>
    </row>
    <row r="213" spans="7:7" x14ac:dyDescent="0.3">
      <c r="G213" s="92"/>
    </row>
    <row r="214" spans="7:7" x14ac:dyDescent="0.3">
      <c r="G214" s="92"/>
    </row>
    <row r="215" spans="7:7" x14ac:dyDescent="0.3">
      <c r="G215" s="92"/>
    </row>
    <row r="216" spans="7:7" x14ac:dyDescent="0.3">
      <c r="G216" s="92"/>
    </row>
    <row r="217" spans="7:7" x14ac:dyDescent="0.3">
      <c r="G217" s="92"/>
    </row>
    <row r="218" spans="7:7" x14ac:dyDescent="0.3">
      <c r="G218" s="92"/>
    </row>
    <row r="219" spans="7:7" x14ac:dyDescent="0.3">
      <c r="G219" s="92"/>
    </row>
    <row r="220" spans="7:7" x14ac:dyDescent="0.3">
      <c r="G220" s="92"/>
    </row>
    <row r="221" spans="7:7" x14ac:dyDescent="0.3">
      <c r="G221" s="92"/>
    </row>
    <row r="222" spans="7:7" x14ac:dyDescent="0.3">
      <c r="G222" s="92"/>
    </row>
    <row r="223" spans="7:7" x14ac:dyDescent="0.3">
      <c r="G223" s="92"/>
    </row>
    <row r="224" spans="7:7" x14ac:dyDescent="0.3">
      <c r="G224" s="92"/>
    </row>
    <row r="225" spans="7:7" x14ac:dyDescent="0.3">
      <c r="G225" s="92"/>
    </row>
    <row r="226" spans="7:7" x14ac:dyDescent="0.3">
      <c r="G226" s="92"/>
    </row>
    <row r="227" spans="7:7" x14ac:dyDescent="0.3">
      <c r="G227" s="92"/>
    </row>
    <row r="228" spans="7:7" x14ac:dyDescent="0.3">
      <c r="G228" s="92"/>
    </row>
    <row r="229" spans="7:7" x14ac:dyDescent="0.3">
      <c r="G229" s="92"/>
    </row>
    <row r="230" spans="7:7" x14ac:dyDescent="0.3">
      <c r="G230" s="92"/>
    </row>
    <row r="231" spans="7:7" x14ac:dyDescent="0.3">
      <c r="G231" s="92"/>
    </row>
  </sheetData>
  <mergeCells count="26">
    <mergeCell ref="A175:A178"/>
    <mergeCell ref="A183:A186"/>
    <mergeCell ref="A125:A128"/>
    <mergeCell ref="A133:A136"/>
    <mergeCell ref="A141:A144"/>
    <mergeCell ref="A149:A152"/>
    <mergeCell ref="A157:A160"/>
    <mergeCell ref="A167:A170"/>
    <mergeCell ref="A117:A120"/>
    <mergeCell ref="A48:A51"/>
    <mergeCell ref="A56:A59"/>
    <mergeCell ref="A64:A67"/>
    <mergeCell ref="A72:A75"/>
    <mergeCell ref="A80:A83"/>
    <mergeCell ref="A85:F85"/>
    <mergeCell ref="A86:F86"/>
    <mergeCell ref="A93:A96"/>
    <mergeCell ref="A101:A104"/>
    <mergeCell ref="A109:A112"/>
    <mergeCell ref="A32:A35"/>
    <mergeCell ref="A40:A43"/>
    <mergeCell ref="A1:F1"/>
    <mergeCell ref="A2:F2"/>
    <mergeCell ref="A8:A11"/>
    <mergeCell ref="A16:A19"/>
    <mergeCell ref="A24:A27"/>
  </mergeCells>
  <printOptions horizontalCentered="1"/>
  <pageMargins left="0.25" right="0.25" top="0.75" bottom="0.75" header="0.3" footer="0.3"/>
  <pageSetup scale="24" orientation="portrait" horizontalDpi="360" verticalDpi="360" copies="6" r:id="rId1"/>
  <drawing r:id="rId2"/>
  <webPublishItems count="1">
    <webPublishItem id="13537" divId="2024 Sarasota Race Schedule v3_13537" sourceType="range" sourceRef="A1:H187" destinationFile="C:\Users\Mike Fulton\Desktop\Live Results\GWN Sarasota 2024\index.htm" autoRepublish="1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83"/>
  <sheetViews>
    <sheetView showZeros="0" topLeftCell="A69" zoomScale="140" zoomScaleNormal="140" workbookViewId="0">
      <selection activeCell="F88" sqref="F88"/>
    </sheetView>
  </sheetViews>
  <sheetFormatPr defaultColWidth="8.77734375" defaultRowHeight="14.4" x14ac:dyDescent="0.3"/>
  <cols>
    <col min="1" max="1" width="10.6640625" style="44" customWidth="1"/>
    <col min="2" max="2" width="7.6640625" style="40" customWidth="1"/>
    <col min="3" max="3" width="6.6640625" style="40" customWidth="1"/>
    <col min="4" max="4" width="55.6640625" style="40" customWidth="1"/>
    <col min="5" max="5" width="7.6640625" style="40" customWidth="1"/>
    <col min="6" max="6" width="15.6640625" style="41" customWidth="1"/>
    <col min="7" max="7" width="7.6640625" style="24" customWidth="1"/>
    <col min="8" max="10" width="15.6640625" style="24" customWidth="1"/>
    <col min="11" max="11" width="5.44140625" style="23" customWidth="1"/>
    <col min="12" max="12" width="40.6640625" style="23" customWidth="1"/>
    <col min="13" max="13" width="5.77734375" style="23" customWidth="1"/>
    <col min="14" max="14" width="13.109375" style="24" customWidth="1"/>
    <col min="15" max="15" width="10.44140625" style="22" customWidth="1"/>
    <col min="16" max="16" width="5.44140625" style="23" customWidth="1"/>
    <col min="17" max="17" width="40.6640625" style="23" customWidth="1"/>
    <col min="18" max="18" width="5.77734375" style="23" bestFit="1" customWidth="1"/>
    <col min="19" max="19" width="13.109375" style="24" customWidth="1"/>
    <col min="21" max="16384" width="8.77734375" style="22"/>
  </cols>
  <sheetData>
    <row r="1" spans="1:19" x14ac:dyDescent="0.3">
      <c r="G1"/>
      <c r="H1"/>
      <c r="I1"/>
      <c r="J1"/>
    </row>
    <row r="2" spans="1:19" x14ac:dyDescent="0.3">
      <c r="A2" s="5"/>
      <c r="B2" s="3"/>
      <c r="C2" s="4"/>
      <c r="D2" s="16"/>
      <c r="E2" s="1"/>
      <c r="F2" s="10"/>
      <c r="G2" s="36">
        <v>1.1111111111111112E-2</v>
      </c>
      <c r="H2" s="36"/>
      <c r="I2" s="36"/>
      <c r="J2" s="36"/>
    </row>
    <row r="3" spans="1:19" x14ac:dyDescent="0.3">
      <c r="A3" s="236" t="s">
        <v>45</v>
      </c>
      <c r="B3" s="237"/>
      <c r="C3" s="237"/>
      <c r="D3" s="237"/>
      <c r="E3" s="237"/>
      <c r="F3" s="238"/>
      <c r="G3" s="36">
        <v>1.3888888888888888E-2</v>
      </c>
      <c r="H3" s="36"/>
      <c r="I3" s="36"/>
      <c r="J3" s="36"/>
    </row>
    <row r="4" spans="1:19" x14ac:dyDescent="0.3">
      <c r="A4" s="239"/>
      <c r="B4" s="240"/>
      <c r="C4" s="240"/>
      <c r="D4" s="240"/>
      <c r="E4" s="240"/>
      <c r="F4" s="241"/>
      <c r="G4" s="36">
        <v>2.0833333333333332E-2</v>
      </c>
      <c r="H4" s="18"/>
      <c r="I4" s="18"/>
      <c r="J4" s="18"/>
    </row>
    <row r="5" spans="1:19" x14ac:dyDescent="0.3">
      <c r="A5" s="242" t="s">
        <v>36</v>
      </c>
      <c r="B5" s="243"/>
      <c r="C5" s="243"/>
      <c r="D5" s="243"/>
      <c r="E5" s="243"/>
      <c r="F5" s="244"/>
      <c r="G5" s="36">
        <v>5.5555555555555558E-3</v>
      </c>
      <c r="H5" s="18"/>
      <c r="I5" s="18"/>
      <c r="J5" s="18"/>
    </row>
    <row r="6" spans="1:19" x14ac:dyDescent="0.3">
      <c r="A6" s="245"/>
      <c r="B6" s="246"/>
      <c r="C6" s="246"/>
      <c r="D6" s="246"/>
      <c r="E6" s="246"/>
      <c r="F6" s="247"/>
      <c r="G6" s="18"/>
      <c r="H6" s="18"/>
      <c r="I6" s="18"/>
      <c r="J6" s="18"/>
    </row>
    <row r="7" spans="1:19" x14ac:dyDescent="0.3">
      <c r="A7"/>
      <c r="B7" s="12"/>
      <c r="C7"/>
      <c r="D7" s="20"/>
      <c r="E7"/>
      <c r="F7"/>
      <c r="G7" s="26"/>
      <c r="H7" s="26"/>
      <c r="I7" s="26"/>
      <c r="J7" s="26"/>
    </row>
    <row r="8" spans="1:19" x14ac:dyDescent="0.3">
      <c r="A8" s="5" t="s">
        <v>33</v>
      </c>
      <c r="B8" s="3"/>
      <c r="C8" s="4"/>
      <c r="D8" s="16"/>
      <c r="E8" s="1"/>
      <c r="F8" s="10"/>
      <c r="G8" s="36">
        <v>6.9444444444444441E-3</v>
      </c>
      <c r="H8" s="36"/>
      <c r="I8" s="36"/>
      <c r="J8" s="36"/>
    </row>
    <row r="9" spans="1:19" x14ac:dyDescent="0.3">
      <c r="A9" s="5"/>
      <c r="B9" s="3"/>
      <c r="C9" s="4"/>
      <c r="D9" s="16"/>
      <c r="E9" s="1"/>
      <c r="F9" s="36"/>
      <c r="G9" s="36">
        <v>8.3333333333333332E-3</v>
      </c>
      <c r="H9" s="26"/>
      <c r="I9" s="26"/>
      <c r="J9" s="26"/>
    </row>
    <row r="10" spans="1:19" customFormat="1" x14ac:dyDescent="0.3">
      <c r="A10" s="27" t="s">
        <v>23</v>
      </c>
      <c r="B10" s="28" t="s">
        <v>0</v>
      </c>
      <c r="C10" s="29"/>
      <c r="D10" s="28" t="s">
        <v>34</v>
      </c>
      <c r="E10" s="28" t="s">
        <v>1</v>
      </c>
      <c r="F10" s="30" t="s">
        <v>2</v>
      </c>
      <c r="K10" s="59" t="s">
        <v>4</v>
      </c>
      <c r="L10" s="61" t="s">
        <v>120</v>
      </c>
      <c r="M10" s="61" t="s">
        <v>1</v>
      </c>
      <c r="N10" s="62" t="s">
        <v>2</v>
      </c>
      <c r="O10" s="8"/>
      <c r="P10" s="59" t="s">
        <v>4</v>
      </c>
      <c r="Q10" s="60" t="s">
        <v>120</v>
      </c>
      <c r="R10" s="61" t="s">
        <v>1</v>
      </c>
      <c r="S10" s="62" t="s">
        <v>2</v>
      </c>
    </row>
    <row r="11" spans="1:19" x14ac:dyDescent="0.3">
      <c r="A11" s="31">
        <v>11</v>
      </c>
      <c r="B11" s="13">
        <v>1</v>
      </c>
      <c r="C11" s="14"/>
      <c r="D11" s="33">
        <f>Teams!A9</f>
        <v>0</v>
      </c>
      <c r="E11" s="13"/>
      <c r="F11" s="15"/>
      <c r="G11" s="92"/>
      <c r="H11" s="18"/>
      <c r="I11" s="18"/>
      <c r="J11" s="18"/>
      <c r="K11" s="38">
        <f>RANK($N11,$N$11:$N$14,1)</f>
        <v>2</v>
      </c>
      <c r="L11" s="13" t="str">
        <f>D12</f>
        <v>Da Mixed (13)</v>
      </c>
      <c r="M11" s="13">
        <f>E12</f>
        <v>2</v>
      </c>
      <c r="N11" s="15">
        <f>F12</f>
        <v>5.9166666666666666E-4</v>
      </c>
      <c r="O11" s="8"/>
      <c r="P11" s="38">
        <v>1</v>
      </c>
      <c r="Q11" s="13" t="str">
        <f>VLOOKUP($P11,$K$11:$L$14,2,FALSE)</f>
        <v>Windy City Dragon Boat Club (15)</v>
      </c>
      <c r="R11" s="13">
        <f>VLOOKUP($P11,$K$11:$M$14,3,FALSE)</f>
        <v>1</v>
      </c>
      <c r="S11" s="122">
        <f>VLOOKUP($P11,$K$11:$N$14,4,FALSE)</f>
        <v>5.912037037037037E-4</v>
      </c>
    </row>
    <row r="12" spans="1:19" ht="15" customHeight="1" x14ac:dyDescent="0.3">
      <c r="A12" s="32">
        <v>0.48958333333333331</v>
      </c>
      <c r="B12" s="13">
        <v>2</v>
      </c>
      <c r="C12" s="14"/>
      <c r="D12" s="33" t="str">
        <f>Teams!A3</f>
        <v>Da Mixed (13)</v>
      </c>
      <c r="E12" s="13">
        <v>2</v>
      </c>
      <c r="F12" s="15">
        <v>5.9166666666666666E-4</v>
      </c>
      <c r="G12" s="92"/>
      <c r="H12" s="18"/>
      <c r="I12" s="18"/>
      <c r="J12" s="18"/>
      <c r="K12" s="38">
        <f>RANK($N12,$N$11:$N$14,1)</f>
        <v>4</v>
      </c>
      <c r="L12" s="13" t="str">
        <f t="shared" ref="L12:L14" si="0">D13</f>
        <v>Red Dragons Miami (18)</v>
      </c>
      <c r="M12" s="13">
        <f t="shared" ref="M12:M14" si="1">E13</f>
        <v>4</v>
      </c>
      <c r="N12" s="15">
        <f t="shared" ref="N12:N14" si="2">F13</f>
        <v>6.1620370370370377E-4</v>
      </c>
      <c r="P12" s="38">
        <v>2</v>
      </c>
      <c r="Q12" s="13" t="str">
        <f t="shared" ref="Q12:Q14" si="3">VLOOKUP($P12,$K$11:$L$14,2,FALSE)</f>
        <v>Da Mixed (13)</v>
      </c>
      <c r="R12" s="13">
        <f t="shared" ref="R12:R14" si="4">VLOOKUP($P12,$K$11:$M$14,3,FALSE)</f>
        <v>2</v>
      </c>
      <c r="S12" s="122">
        <f t="shared" ref="S12:S14" si="5">VLOOKUP($P12,$K$11:$N$14,4,FALSE)</f>
        <v>5.9166666666666666E-4</v>
      </c>
    </row>
    <row r="13" spans="1:19" ht="15" customHeight="1" x14ac:dyDescent="0.3">
      <c r="A13" s="231"/>
      <c r="B13" s="13">
        <v>3</v>
      </c>
      <c r="C13" s="14"/>
      <c r="D13" s="33" t="str">
        <f>Teams!A5</f>
        <v>Red Dragons Miami (18)</v>
      </c>
      <c r="E13" s="13">
        <v>4</v>
      </c>
      <c r="F13" s="15">
        <v>6.1620370370370377E-4</v>
      </c>
      <c r="G13" s="92"/>
      <c r="H13" s="18"/>
      <c r="I13" s="18"/>
      <c r="J13" s="18"/>
      <c r="K13" s="38">
        <f t="shared" ref="K13:K14" si="6">RANK($N13,$N$11:$N$14,1)</f>
        <v>3</v>
      </c>
      <c r="L13" s="13" t="str">
        <f t="shared" si="0"/>
        <v>SACA Golden Dragons (1)</v>
      </c>
      <c r="M13" s="13">
        <f t="shared" si="1"/>
        <v>3</v>
      </c>
      <c r="N13" s="15">
        <f t="shared" si="2"/>
        <v>6.0393518518518522E-4</v>
      </c>
      <c r="O13" s="7"/>
      <c r="P13" s="38">
        <v>3</v>
      </c>
      <c r="Q13" s="13" t="str">
        <f t="shared" si="3"/>
        <v>SACA Golden Dragons (1)</v>
      </c>
      <c r="R13" s="13">
        <f t="shared" si="4"/>
        <v>3</v>
      </c>
      <c r="S13" s="122">
        <f t="shared" si="5"/>
        <v>6.0393518518518522E-4</v>
      </c>
    </row>
    <row r="14" spans="1:19" x14ac:dyDescent="0.3">
      <c r="A14" s="232"/>
      <c r="B14" s="13">
        <v>4</v>
      </c>
      <c r="C14" s="14"/>
      <c r="D14" s="33" t="str">
        <f>Teams!A2</f>
        <v>SACA Golden Dragons (1)</v>
      </c>
      <c r="E14" s="13">
        <v>3</v>
      </c>
      <c r="F14" s="15">
        <v>6.0393518518518522E-4</v>
      </c>
      <c r="G14" s="92"/>
      <c r="K14" s="38">
        <f t="shared" si="6"/>
        <v>1</v>
      </c>
      <c r="L14" s="13" t="str">
        <f t="shared" si="0"/>
        <v>Windy City Dragon Boat Club (15)</v>
      </c>
      <c r="M14" s="13">
        <f t="shared" si="1"/>
        <v>1</v>
      </c>
      <c r="N14" s="15">
        <f t="shared" si="2"/>
        <v>5.912037037037037E-4</v>
      </c>
      <c r="O14" s="8"/>
      <c r="P14" s="38">
        <v>4</v>
      </c>
      <c r="Q14" s="13" t="str">
        <f t="shared" si="3"/>
        <v>Red Dragons Miami (18)</v>
      </c>
      <c r="R14" s="13">
        <f t="shared" si="4"/>
        <v>4</v>
      </c>
      <c r="S14" s="122">
        <f t="shared" si="5"/>
        <v>6.1620370370370377E-4</v>
      </c>
    </row>
    <row r="15" spans="1:19" x14ac:dyDescent="0.3">
      <c r="A15" s="232"/>
      <c r="B15" s="13">
        <v>5</v>
      </c>
      <c r="C15" s="14"/>
      <c r="D15" s="33" t="str">
        <f>Teams!A4</f>
        <v>Windy City Dragon Boat Club (15)</v>
      </c>
      <c r="E15" s="13">
        <v>1</v>
      </c>
      <c r="F15" s="15">
        <v>5.912037037037037E-4</v>
      </c>
      <c r="G15" s="92"/>
      <c r="H15" s="37"/>
      <c r="I15" s="37"/>
      <c r="J15" s="37"/>
    </row>
    <row r="16" spans="1:19" x14ac:dyDescent="0.3">
      <c r="A16" s="233"/>
      <c r="B16" s="13">
        <v>6</v>
      </c>
      <c r="C16" s="14"/>
      <c r="D16" s="33"/>
      <c r="E16" s="13"/>
      <c r="F16" s="15"/>
      <c r="G16" s="92"/>
    </row>
    <row r="17" spans="1:19" customFormat="1" x14ac:dyDescent="0.3">
      <c r="A17" s="5"/>
      <c r="B17" s="3"/>
      <c r="C17" s="4"/>
      <c r="D17" s="16"/>
      <c r="E17" s="1"/>
      <c r="F17" s="36"/>
      <c r="G17" s="92"/>
      <c r="K17" s="23"/>
      <c r="L17" s="23"/>
      <c r="M17" s="23"/>
      <c r="N17" s="24"/>
      <c r="O17" s="22"/>
      <c r="P17" s="23"/>
      <c r="Q17" s="23"/>
      <c r="R17" s="23"/>
      <c r="S17" s="24"/>
    </row>
    <row r="18" spans="1:19" customFormat="1" x14ac:dyDescent="0.3">
      <c r="A18" s="66" t="s">
        <v>23</v>
      </c>
      <c r="B18" s="69" t="s">
        <v>0</v>
      </c>
      <c r="C18" s="70"/>
      <c r="D18" s="69" t="s">
        <v>31</v>
      </c>
      <c r="E18" s="69" t="s">
        <v>1</v>
      </c>
      <c r="F18" s="71" t="s">
        <v>2</v>
      </c>
      <c r="G18" s="92"/>
      <c r="K18" s="72" t="s">
        <v>4</v>
      </c>
      <c r="L18" s="73" t="s">
        <v>121</v>
      </c>
      <c r="M18" s="73" t="s">
        <v>1</v>
      </c>
      <c r="N18" s="74" t="s">
        <v>2</v>
      </c>
      <c r="O18" s="7"/>
      <c r="P18" s="75" t="s">
        <v>4</v>
      </c>
      <c r="Q18" s="76" t="s">
        <v>122</v>
      </c>
      <c r="R18" s="76" t="s">
        <v>1</v>
      </c>
      <c r="S18" s="77" t="s">
        <v>2</v>
      </c>
    </row>
    <row r="19" spans="1:19" x14ac:dyDescent="0.3">
      <c r="A19" s="67">
        <f>A11+1</f>
        <v>12</v>
      </c>
      <c r="B19" s="13">
        <v>1</v>
      </c>
      <c r="C19" s="14"/>
      <c r="D19" s="33"/>
      <c r="E19" s="13"/>
      <c r="F19" s="15"/>
      <c r="G19" s="92"/>
      <c r="H19" s="18"/>
      <c r="I19" s="18"/>
      <c r="J19" s="18"/>
      <c r="K19" s="38">
        <f>RANK($N19,$N$19:$N$22,1)</f>
        <v>3</v>
      </c>
      <c r="L19" s="13" t="str">
        <f>D20</f>
        <v>Da Gals (11)</v>
      </c>
      <c r="M19" s="13">
        <f>E20</f>
        <v>3</v>
      </c>
      <c r="N19" s="15">
        <f>F20</f>
        <v>6.4884259259259257E-4</v>
      </c>
      <c r="O19" s="8"/>
      <c r="P19" s="38">
        <v>1</v>
      </c>
      <c r="Q19" s="13" t="str">
        <f>VLOOKUP($P19,$K$19:$L$22,2,FALSE)</f>
        <v>NBP Women (6)</v>
      </c>
      <c r="R19" s="13">
        <f>VLOOKUP($P19,$K$19:$M$22,3,FALSE)</f>
        <v>1</v>
      </c>
      <c r="S19" s="15">
        <f>VLOOKUP($P19,$K$19:$N$22,4,FALSE)</f>
        <v>6.2893518518518517E-4</v>
      </c>
    </row>
    <row r="20" spans="1:19" x14ac:dyDescent="0.3">
      <c r="A20" s="68">
        <f>A12+$G$2</f>
        <v>0.50069444444444444</v>
      </c>
      <c r="B20" s="13">
        <v>2</v>
      </c>
      <c r="C20" s="14"/>
      <c r="D20" s="33" t="str">
        <f>Teams!B3</f>
        <v>Da Gals (11)</v>
      </c>
      <c r="E20" s="13">
        <v>3</v>
      </c>
      <c r="F20" s="15">
        <v>6.4884259259259257E-4</v>
      </c>
      <c r="G20" s="92"/>
      <c r="H20" s="18"/>
      <c r="I20" s="18"/>
      <c r="J20" s="18"/>
      <c r="K20" s="38">
        <f t="shared" ref="K20:K22" si="7">RANK($N20,$N$19:$N$22,1)</f>
        <v>4</v>
      </c>
      <c r="L20" s="13" t="str">
        <f t="shared" ref="L20:L22" si="8">D21</f>
        <v>Charlotte Harbor Dragons (23)</v>
      </c>
      <c r="M20" s="13">
        <f t="shared" ref="M20:M22" si="9">E21</f>
        <v>4</v>
      </c>
      <c r="N20" s="15">
        <f t="shared" ref="N20:N22" si="10">F21</f>
        <v>6.625E-4</v>
      </c>
      <c r="P20" s="38">
        <v>2</v>
      </c>
      <c r="Q20" s="13" t="str">
        <f t="shared" ref="Q20:Q22" si="11">VLOOKUP($P20,$K$19:$L$22,2,FALSE)</f>
        <v>Da Gals White (12)</v>
      </c>
      <c r="R20" s="13">
        <f t="shared" ref="R20:R22" si="12">VLOOKUP($P20,$K$19:$M$22,3,FALSE)</f>
        <v>2</v>
      </c>
      <c r="S20" s="15">
        <f t="shared" ref="S20:S22" si="13">VLOOKUP($P20,$K$19:$N$22,4,FALSE)</f>
        <v>6.4710648148148147E-4</v>
      </c>
    </row>
    <row r="21" spans="1:19" x14ac:dyDescent="0.3">
      <c r="A21" s="231"/>
      <c r="B21" s="13">
        <v>3</v>
      </c>
      <c r="C21" s="14"/>
      <c r="D21" s="33" t="str">
        <f>Teams!B5</f>
        <v>Charlotte Harbor Dragons (23)</v>
      </c>
      <c r="E21" s="13">
        <v>4</v>
      </c>
      <c r="F21" s="15">
        <v>6.625E-4</v>
      </c>
      <c r="G21" s="92"/>
      <c r="H21" s="18"/>
      <c r="I21" s="18"/>
      <c r="J21" s="18"/>
      <c r="K21" s="38">
        <f t="shared" si="7"/>
        <v>1</v>
      </c>
      <c r="L21" s="13" t="str">
        <f t="shared" si="8"/>
        <v>NBP Women (6)</v>
      </c>
      <c r="M21" s="13">
        <f t="shared" si="9"/>
        <v>1</v>
      </c>
      <c r="N21" s="15">
        <f t="shared" si="10"/>
        <v>6.2893518518518517E-4</v>
      </c>
      <c r="O21" s="7"/>
      <c r="P21" s="38">
        <v>3</v>
      </c>
      <c r="Q21" s="13" t="str">
        <f t="shared" si="11"/>
        <v>Da Gals (11)</v>
      </c>
      <c r="R21" s="13">
        <f t="shared" si="12"/>
        <v>3</v>
      </c>
      <c r="S21" s="15">
        <f t="shared" si="13"/>
        <v>6.4884259259259257E-4</v>
      </c>
    </row>
    <row r="22" spans="1:19" x14ac:dyDescent="0.3">
      <c r="A22" s="232"/>
      <c r="B22" s="13">
        <v>4</v>
      </c>
      <c r="C22" s="14"/>
      <c r="D22" s="33" t="str">
        <f>Teams!B2</f>
        <v>NBP Women (6)</v>
      </c>
      <c r="E22" s="13">
        <v>1</v>
      </c>
      <c r="F22" s="15">
        <v>6.2893518518518517E-4</v>
      </c>
      <c r="G22" s="92"/>
      <c r="H22" s="18"/>
      <c r="I22" s="18"/>
      <c r="J22" s="18"/>
      <c r="K22" s="38">
        <f t="shared" si="7"/>
        <v>2</v>
      </c>
      <c r="L22" s="13" t="str">
        <f t="shared" si="8"/>
        <v>Da Gals White (12)</v>
      </c>
      <c r="M22" s="13">
        <f t="shared" si="9"/>
        <v>2</v>
      </c>
      <c r="N22" s="15">
        <f t="shared" si="10"/>
        <v>6.4710648148148147E-4</v>
      </c>
      <c r="O22" s="8"/>
      <c r="P22" s="38">
        <v>4</v>
      </c>
      <c r="Q22" s="13" t="str">
        <f t="shared" si="11"/>
        <v>Charlotte Harbor Dragons (23)</v>
      </c>
      <c r="R22" s="13">
        <f t="shared" si="12"/>
        <v>4</v>
      </c>
      <c r="S22" s="15">
        <f t="shared" si="13"/>
        <v>6.625E-4</v>
      </c>
    </row>
    <row r="23" spans="1:19" x14ac:dyDescent="0.3">
      <c r="A23" s="232"/>
      <c r="B23" s="13">
        <v>5</v>
      </c>
      <c r="C23" s="14"/>
      <c r="D23" s="33" t="str">
        <f>Teams!B4</f>
        <v>Da Gals White (12)</v>
      </c>
      <c r="E23" s="13">
        <v>2</v>
      </c>
      <c r="F23" s="15">
        <v>6.4710648148148147E-4</v>
      </c>
      <c r="G23" s="92"/>
    </row>
    <row r="24" spans="1:19" x14ac:dyDescent="0.3">
      <c r="A24" s="233"/>
      <c r="B24" s="13">
        <v>6</v>
      </c>
      <c r="C24" s="14"/>
      <c r="D24" s="33"/>
      <c r="E24" s="13"/>
      <c r="F24" s="15"/>
      <c r="G24" s="92"/>
      <c r="H24" s="37"/>
      <c r="I24" s="37"/>
      <c r="J24" s="37"/>
    </row>
    <row r="25" spans="1:19" x14ac:dyDescent="0.3">
      <c r="A25"/>
      <c r="B25" s="25"/>
      <c r="C25" s="25"/>
      <c r="D25" s="34"/>
      <c r="E25" s="25"/>
      <c r="F25" s="26"/>
      <c r="G25" s="92"/>
      <c r="H25" s="18"/>
      <c r="I25" s="18"/>
      <c r="J25" s="18"/>
    </row>
    <row r="26" spans="1:19" x14ac:dyDescent="0.3">
      <c r="A26" s="93" t="s">
        <v>23</v>
      </c>
      <c r="B26" s="96" t="s">
        <v>0</v>
      </c>
      <c r="C26" s="97"/>
      <c r="D26" s="96" t="s">
        <v>90</v>
      </c>
      <c r="E26" s="96" t="s">
        <v>1</v>
      </c>
      <c r="F26" s="98" t="s">
        <v>2</v>
      </c>
      <c r="G26" s="92"/>
      <c r="H26" s="18"/>
      <c r="I26" s="18"/>
      <c r="J26" s="18"/>
      <c r="K26" s="63" t="s">
        <v>4</v>
      </c>
      <c r="L26" s="64" t="s">
        <v>123</v>
      </c>
      <c r="M26" s="64" t="s">
        <v>1</v>
      </c>
      <c r="N26" s="65" t="s">
        <v>2</v>
      </c>
      <c r="O26" s="7"/>
      <c r="P26" s="63" t="s">
        <v>4</v>
      </c>
      <c r="Q26" s="64" t="s">
        <v>123</v>
      </c>
      <c r="R26" s="64" t="s">
        <v>1</v>
      </c>
      <c r="S26" s="65" t="s">
        <v>2</v>
      </c>
    </row>
    <row r="27" spans="1:19" x14ac:dyDescent="0.3">
      <c r="A27" s="94">
        <f>A19+1</f>
        <v>13</v>
      </c>
      <c r="B27" s="13">
        <v>1</v>
      </c>
      <c r="C27" s="14" t="s">
        <v>99</v>
      </c>
      <c r="D27" s="33" t="str">
        <f>Teams!E4</f>
        <v>Charlotte Harbor Dragons Sr B (24)</v>
      </c>
      <c r="E27" s="13">
        <v>3</v>
      </c>
      <c r="F27" s="15">
        <v>6.3738425925925931E-4</v>
      </c>
      <c r="G27" s="92"/>
      <c r="H27" s="18"/>
      <c r="I27" s="18"/>
      <c r="J27" s="18"/>
      <c r="K27" s="38">
        <f>RANK($N27,$N$27:$N$29,1)</f>
        <v>3</v>
      </c>
      <c r="L27" s="13" t="str">
        <f>D27</f>
        <v>Charlotte Harbor Dragons Sr B (24)</v>
      </c>
      <c r="M27" s="13">
        <f>E27</f>
        <v>3</v>
      </c>
      <c r="N27" s="15">
        <f>F27</f>
        <v>6.3738425925925931E-4</v>
      </c>
      <c r="O27" s="8"/>
      <c r="P27" s="38">
        <v>1</v>
      </c>
      <c r="Q27" s="13" t="str">
        <f>VLOOKUP($P27,$K$27:$L$29,2,FALSE)</f>
        <v>SACA Golden Dragons Sr (2)</v>
      </c>
      <c r="R27" s="13">
        <f>VLOOKUP($P27,$K$27:$M$29,3,FALSE)</f>
        <v>1</v>
      </c>
      <c r="S27" s="15">
        <f>VLOOKUP($P27,$K$27:$N$29,4,FALSE)</f>
        <v>6.1122685185185184E-4</v>
      </c>
    </row>
    <row r="28" spans="1:19" x14ac:dyDescent="0.3">
      <c r="A28" s="95">
        <f>A20+$G$2</f>
        <v>0.51180555555555551</v>
      </c>
      <c r="B28" s="13">
        <v>2</v>
      </c>
      <c r="C28" s="14" t="s">
        <v>99</v>
      </c>
      <c r="D28" s="33" t="str">
        <f>Teams!E2</f>
        <v>SACA Golden Dragons Sr (2)</v>
      </c>
      <c r="E28" s="13">
        <v>1</v>
      </c>
      <c r="F28" s="15">
        <v>6.1122685185185184E-4</v>
      </c>
      <c r="G28" s="92"/>
      <c r="H28" s="18"/>
      <c r="I28" s="18"/>
      <c r="J28" s="18"/>
      <c r="K28" s="38">
        <f t="shared" ref="K28:K29" si="14">RANK($N28,$N$27:$N$29,1)</f>
        <v>1</v>
      </c>
      <c r="L28" s="13" t="str">
        <f t="shared" ref="L28:L29" si="15">D28</f>
        <v>SACA Golden Dragons Sr (2)</v>
      </c>
      <c r="M28" s="13">
        <f t="shared" ref="M28:M29" si="16">E28</f>
        <v>1</v>
      </c>
      <c r="N28" s="15">
        <f t="shared" ref="N28:N29" si="17">F28</f>
        <v>6.1122685185185184E-4</v>
      </c>
      <c r="P28" s="38">
        <v>2</v>
      </c>
      <c r="Q28" s="13" t="str">
        <f t="shared" ref="Q28:Q29" si="18">VLOOKUP($P28,$K$27:$L$29,2,FALSE)</f>
        <v>NBP Dragons (8)</v>
      </c>
      <c r="R28" s="13">
        <f t="shared" ref="R28:R29" si="19">VLOOKUP($P28,$K$27:$M$29,3,FALSE)</f>
        <v>2</v>
      </c>
      <c r="S28" s="15">
        <f t="shared" ref="S28:S29" si="20">VLOOKUP($P28,$K$27:$N$29,4,FALSE)</f>
        <v>6.3368055555555552E-4</v>
      </c>
    </row>
    <row r="29" spans="1:19" x14ac:dyDescent="0.3">
      <c r="A29" s="231"/>
      <c r="B29" s="39">
        <v>3</v>
      </c>
      <c r="C29" s="14" t="s">
        <v>99</v>
      </c>
      <c r="D29" s="33" t="str">
        <f>Teams!E3</f>
        <v>NBP Dragons (8)</v>
      </c>
      <c r="E29" s="13">
        <v>2</v>
      </c>
      <c r="F29" s="15">
        <v>6.3368055555555552E-4</v>
      </c>
      <c r="G29" s="92"/>
      <c r="H29" s="18"/>
      <c r="I29" s="18"/>
      <c r="J29" s="18"/>
      <c r="K29" s="38">
        <f t="shared" si="14"/>
        <v>2</v>
      </c>
      <c r="L29" s="13" t="str">
        <f t="shared" si="15"/>
        <v>NBP Dragons (8)</v>
      </c>
      <c r="M29" s="13">
        <f t="shared" si="16"/>
        <v>2</v>
      </c>
      <c r="N29" s="15">
        <f t="shared" si="17"/>
        <v>6.3368055555555552E-4</v>
      </c>
      <c r="P29" s="38">
        <v>3</v>
      </c>
      <c r="Q29" s="13" t="str">
        <f t="shared" si="18"/>
        <v>Charlotte Harbor Dragons Sr B (24)</v>
      </c>
      <c r="R29" s="13">
        <f t="shared" si="19"/>
        <v>3</v>
      </c>
      <c r="S29" s="15">
        <f t="shared" si="20"/>
        <v>6.3738425925925931E-4</v>
      </c>
    </row>
    <row r="30" spans="1:19" x14ac:dyDescent="0.3">
      <c r="A30" s="232"/>
      <c r="B30" s="39">
        <v>4</v>
      </c>
      <c r="C30" s="14"/>
      <c r="D30" s="33"/>
      <c r="E30" s="13"/>
      <c r="F30" s="15"/>
      <c r="G30" s="92"/>
      <c r="H30" s="18"/>
      <c r="I30" s="18"/>
      <c r="J30" s="18"/>
      <c r="K30" s="63" t="s">
        <v>4</v>
      </c>
      <c r="L30" s="64" t="s">
        <v>124</v>
      </c>
      <c r="M30" s="64" t="s">
        <v>1</v>
      </c>
      <c r="N30" s="65" t="s">
        <v>2</v>
      </c>
      <c r="O30" s="7"/>
      <c r="P30" s="63" t="s">
        <v>4</v>
      </c>
      <c r="Q30" s="64" t="s">
        <v>124</v>
      </c>
      <c r="R30" s="64" t="s">
        <v>1</v>
      </c>
      <c r="S30" s="65" t="s">
        <v>2</v>
      </c>
    </row>
    <row r="31" spans="1:19" x14ac:dyDescent="0.3">
      <c r="A31" s="232"/>
      <c r="B31" s="39">
        <v>5</v>
      </c>
      <c r="C31" s="14" t="s">
        <v>100</v>
      </c>
      <c r="D31" s="33" t="str">
        <f>Teams!F3</f>
        <v>Silver Dragons (16)</v>
      </c>
      <c r="E31" s="13">
        <v>2</v>
      </c>
      <c r="F31" s="15">
        <v>7.3275462962962964E-4</v>
      </c>
      <c r="G31" s="92"/>
      <c r="H31" s="18"/>
      <c r="I31" s="18"/>
      <c r="J31" s="18"/>
      <c r="K31" s="38">
        <f>RANK($N31,$N$31:$N$32,1)</f>
        <v>2</v>
      </c>
      <c r="L31" s="13" t="str">
        <f t="shared" ref="L31:L32" si="21">D31</f>
        <v>Silver Dragons (16)</v>
      </c>
      <c r="M31" s="13">
        <f t="shared" ref="M31:M32" si="22">E31</f>
        <v>2</v>
      </c>
      <c r="N31" s="15">
        <f t="shared" ref="N31:N32" si="23">F31</f>
        <v>7.3275462962962964E-4</v>
      </c>
      <c r="O31" s="8"/>
      <c r="P31" s="38">
        <v>1</v>
      </c>
      <c r="Q31" s="13" t="str">
        <f>VLOOKUP($P31,$K$31:$L$32,2,FALSE)</f>
        <v>Draggin Dragons (9)</v>
      </c>
      <c r="R31" s="13">
        <f>VLOOKUP($P31,$K$31:$M$32,3,FALSE)</f>
        <v>1</v>
      </c>
      <c r="S31" s="15">
        <f>VLOOKUP($P31,$K$31:$N$32,4,FALSE)</f>
        <v>6.2592592592592593E-4</v>
      </c>
    </row>
    <row r="32" spans="1:19" x14ac:dyDescent="0.3">
      <c r="A32" s="233"/>
      <c r="B32" s="39">
        <v>6</v>
      </c>
      <c r="C32" s="14" t="s">
        <v>100</v>
      </c>
      <c r="D32" s="33" t="str">
        <f>Teams!F2</f>
        <v>Draggin Dragons (9)</v>
      </c>
      <c r="E32" s="13">
        <v>1</v>
      </c>
      <c r="F32" s="15">
        <v>6.2592592592592593E-4</v>
      </c>
      <c r="G32" s="92"/>
      <c r="H32" s="18"/>
      <c r="I32" s="18"/>
      <c r="J32" s="18"/>
      <c r="K32" s="38">
        <f>RANK($N32,$N$31:$N$32,1)</f>
        <v>1</v>
      </c>
      <c r="L32" s="13" t="str">
        <f t="shared" si="21"/>
        <v>Draggin Dragons (9)</v>
      </c>
      <c r="M32" s="13">
        <f t="shared" si="22"/>
        <v>1</v>
      </c>
      <c r="N32" s="15">
        <f t="shared" si="23"/>
        <v>6.2592592592592593E-4</v>
      </c>
      <c r="P32" s="38">
        <v>2</v>
      </c>
      <c r="Q32" s="13" t="str">
        <f>VLOOKUP($P32,$K$31:$L$32,2,FALSE)</f>
        <v>Silver Dragons (16)</v>
      </c>
      <c r="R32" s="13">
        <f>VLOOKUP($P32,$K$31:$M$32,3,FALSE)</f>
        <v>2</v>
      </c>
      <c r="S32" s="15">
        <f>VLOOKUP($P32,$K$31:$N$32,4,FALSE)</f>
        <v>7.3275462962962964E-4</v>
      </c>
    </row>
    <row r="33" spans="1:20" x14ac:dyDescent="0.3">
      <c r="A33" s="6"/>
      <c r="B33" s="16"/>
      <c r="C33" s="17"/>
      <c r="D33" s="16"/>
      <c r="E33" s="16"/>
      <c r="F33" s="18"/>
      <c r="G33" s="92"/>
      <c r="H33" s="18"/>
      <c r="I33" s="18"/>
      <c r="J33" s="18"/>
    </row>
    <row r="34" spans="1:20" x14ac:dyDescent="0.3">
      <c r="A34" s="99" t="s">
        <v>23</v>
      </c>
      <c r="B34" s="102" t="s">
        <v>0</v>
      </c>
      <c r="C34" s="103"/>
      <c r="D34" s="102" t="s">
        <v>101</v>
      </c>
      <c r="E34" s="102" t="s">
        <v>1</v>
      </c>
      <c r="F34" s="104" t="s">
        <v>2</v>
      </c>
      <c r="G34" s="92"/>
      <c r="H34" s="18"/>
      <c r="I34" s="18"/>
      <c r="J34" s="18"/>
      <c r="K34" s="222" t="s">
        <v>4</v>
      </c>
      <c r="L34" s="223" t="s">
        <v>125</v>
      </c>
      <c r="M34" s="223" t="s">
        <v>1</v>
      </c>
      <c r="N34" s="224" t="s">
        <v>2</v>
      </c>
      <c r="O34" s="7"/>
      <c r="P34" s="222" t="s">
        <v>4</v>
      </c>
      <c r="Q34" s="223" t="s">
        <v>125</v>
      </c>
      <c r="R34" s="223" t="s">
        <v>1</v>
      </c>
      <c r="S34" s="224" t="s">
        <v>2</v>
      </c>
    </row>
    <row r="35" spans="1:20" x14ac:dyDescent="0.3">
      <c r="A35" s="100">
        <f>A27+1</f>
        <v>14</v>
      </c>
      <c r="B35" s="13">
        <v>1</v>
      </c>
      <c r="C35" s="14" t="s">
        <v>99</v>
      </c>
      <c r="D35" s="33" t="str">
        <f>Teams!C4</f>
        <v>Rumblehorn (4)</v>
      </c>
      <c r="E35" s="13">
        <v>2</v>
      </c>
      <c r="F35" s="15">
        <v>7.0555555555555551E-4</v>
      </c>
      <c r="G35" s="92"/>
      <c r="H35" s="18"/>
      <c r="I35" s="18"/>
      <c r="J35" s="18"/>
      <c r="K35" s="38">
        <f>RANK($N35,$N$35:$N$37,1)</f>
        <v>2</v>
      </c>
      <c r="L35" s="13" t="str">
        <f t="shared" ref="L35:L37" si="24">D35</f>
        <v>Rumblehorn (4)</v>
      </c>
      <c r="M35" s="13">
        <f t="shared" ref="M35:M37" si="25">E35</f>
        <v>2</v>
      </c>
      <c r="N35" s="15">
        <f t="shared" ref="N35:N37" si="26">F35</f>
        <v>7.0555555555555551E-4</v>
      </c>
      <c r="O35" s="8"/>
      <c r="P35" s="38">
        <v>1</v>
      </c>
      <c r="Q35" s="13" t="str">
        <f>VLOOKUP($P35,$K$35:$L$37,2,FALSE)</f>
        <v>NBP SrB Women (5)</v>
      </c>
      <c r="R35" s="13">
        <f>VLOOKUP($P35,$K$35:$M$37,3,FALSE)</f>
        <v>1</v>
      </c>
      <c r="S35" s="15">
        <f>VLOOKUP($P35,$K$35:$N$37,4,FALSE)</f>
        <v>6.7395833333333327E-4</v>
      </c>
    </row>
    <row r="36" spans="1:20" x14ac:dyDescent="0.3">
      <c r="A36" s="101">
        <f>A28+$G$2</f>
        <v>0.52291666666666659</v>
      </c>
      <c r="B36" s="13">
        <v>2</v>
      </c>
      <c r="C36" s="14" t="s">
        <v>99</v>
      </c>
      <c r="D36" s="33" t="str">
        <f>Teams!C2</f>
        <v>NBP SrB Women (5)</v>
      </c>
      <c r="E36" s="13">
        <v>1</v>
      </c>
      <c r="F36" s="15">
        <v>6.7395833333333327E-4</v>
      </c>
      <c r="G36" s="92"/>
      <c r="H36" s="18"/>
      <c r="I36" s="18"/>
      <c r="J36" s="18"/>
      <c r="K36" s="38">
        <f t="shared" ref="K36:K37" si="27">RANK($N36,$N$35:$N$37,1)</f>
        <v>1</v>
      </c>
      <c r="L36" s="13" t="str">
        <f t="shared" si="24"/>
        <v>NBP SrB Women (5)</v>
      </c>
      <c r="M36" s="13">
        <f t="shared" si="25"/>
        <v>1</v>
      </c>
      <c r="N36" s="15">
        <f t="shared" si="26"/>
        <v>6.7395833333333327E-4</v>
      </c>
      <c r="P36" s="38">
        <v>2</v>
      </c>
      <c r="Q36" s="13" t="str">
        <f t="shared" ref="Q36:Q37" si="28">VLOOKUP($P36,$K$35:$L$37,2,FALSE)</f>
        <v>Rumblehorn (4)</v>
      </c>
      <c r="R36" s="13">
        <f t="shared" ref="R36:R37" si="29">VLOOKUP($P36,$K$35:$M$37,3,FALSE)</f>
        <v>2</v>
      </c>
      <c r="S36" s="15">
        <f t="shared" ref="S36:S37" si="30">VLOOKUP($P36,$K$35:$N$37,4,FALSE)</f>
        <v>7.0555555555555551E-4</v>
      </c>
    </row>
    <row r="37" spans="1:20" x14ac:dyDescent="0.3">
      <c r="A37" s="231"/>
      <c r="B37" s="13">
        <v>3</v>
      </c>
      <c r="C37" s="14" t="s">
        <v>99</v>
      </c>
      <c r="D37" s="33" t="str">
        <f>Teams!C3</f>
        <v>Pittsburgh Hearts of Steel (7)</v>
      </c>
      <c r="E37" s="13">
        <v>3</v>
      </c>
      <c r="F37" s="15">
        <v>7.5682870370370368E-4</v>
      </c>
      <c r="G37" s="92"/>
      <c r="H37" s="18"/>
      <c r="I37" s="18"/>
      <c r="J37" s="18"/>
      <c r="K37" s="38">
        <f t="shared" si="27"/>
        <v>3</v>
      </c>
      <c r="L37" s="13" t="str">
        <f t="shared" si="24"/>
        <v>Pittsburgh Hearts of Steel (7)</v>
      </c>
      <c r="M37" s="13">
        <f t="shared" si="25"/>
        <v>3</v>
      </c>
      <c r="N37" s="15">
        <f t="shared" si="26"/>
        <v>7.5682870370370368E-4</v>
      </c>
      <c r="P37" s="38">
        <v>3</v>
      </c>
      <c r="Q37" s="13" t="str">
        <f t="shared" si="28"/>
        <v>Pittsburgh Hearts of Steel (7)</v>
      </c>
      <c r="R37" s="13">
        <f t="shared" si="29"/>
        <v>3</v>
      </c>
      <c r="S37" s="15">
        <f t="shared" si="30"/>
        <v>7.5682870370370368E-4</v>
      </c>
    </row>
    <row r="38" spans="1:20" x14ac:dyDescent="0.3">
      <c r="A38" s="232"/>
      <c r="B38" s="13">
        <v>4</v>
      </c>
      <c r="C38" s="14"/>
      <c r="D38" s="33"/>
      <c r="E38" s="13">
        <v>0</v>
      </c>
      <c r="F38" s="15">
        <v>0</v>
      </c>
      <c r="G38" s="92"/>
      <c r="H38" s="18"/>
      <c r="I38" s="18"/>
      <c r="J38" s="18"/>
      <c r="K38" s="222" t="s">
        <v>4</v>
      </c>
      <c r="L38" s="223" t="s">
        <v>126</v>
      </c>
      <c r="M38" s="223" t="s">
        <v>1</v>
      </c>
      <c r="N38" s="224" t="s">
        <v>2</v>
      </c>
      <c r="O38" s="7"/>
      <c r="P38" s="222" t="s">
        <v>4</v>
      </c>
      <c r="Q38" s="223" t="s">
        <v>126</v>
      </c>
      <c r="R38" s="223" t="s">
        <v>1</v>
      </c>
      <c r="S38" s="224" t="s">
        <v>2</v>
      </c>
    </row>
    <row r="39" spans="1:20" x14ac:dyDescent="0.3">
      <c r="A39" s="232"/>
      <c r="B39" s="13">
        <v>5</v>
      </c>
      <c r="C39" s="14" t="s">
        <v>100</v>
      </c>
      <c r="D39" s="33" t="str">
        <f>Teams!D3</f>
        <v>NBP SrC Women (21)</v>
      </c>
      <c r="E39" s="13">
        <v>2</v>
      </c>
      <c r="F39" s="15">
        <v>7.3333333333333334E-4</v>
      </c>
      <c r="G39" s="92"/>
      <c r="H39" s="18"/>
      <c r="I39" s="18"/>
      <c r="J39" s="18"/>
      <c r="K39" s="38">
        <f>RANK($N39,$N$39:$N$40,1)</f>
        <v>2</v>
      </c>
      <c r="L39" s="13" t="str">
        <f t="shared" ref="L39:L40" si="31">D39</f>
        <v>NBP SrC Women (21)</v>
      </c>
      <c r="M39" s="13">
        <f t="shared" ref="M39:M40" si="32">E39</f>
        <v>2</v>
      </c>
      <c r="N39" s="15">
        <f t="shared" ref="N39:N40" si="33">F39</f>
        <v>7.3333333333333334E-4</v>
      </c>
      <c r="O39" s="8"/>
      <c r="P39" s="38">
        <v>1</v>
      </c>
      <c r="Q39" s="13" t="str">
        <f>VLOOKUP($P39,$K$39:$L$40,2,FALSE)</f>
        <v>Vogue Dragons (17)</v>
      </c>
      <c r="R39" s="13">
        <f>VLOOKUP($P39,$K$39:$M$40,3,FALSE)</f>
        <v>1</v>
      </c>
      <c r="S39" s="15">
        <f>VLOOKUP($P39,$K$39:$N$40,4,FALSE)</f>
        <v>7.104166666666667E-4</v>
      </c>
    </row>
    <row r="40" spans="1:20" x14ac:dyDescent="0.3">
      <c r="A40" s="233"/>
      <c r="B40" s="13">
        <v>6</v>
      </c>
      <c r="C40" s="14" t="s">
        <v>100</v>
      </c>
      <c r="D40" s="33" t="str">
        <f>Teams!D2</f>
        <v>Vogue Dragons (17)</v>
      </c>
      <c r="E40" s="13">
        <v>1</v>
      </c>
      <c r="F40" s="15">
        <v>7.104166666666667E-4</v>
      </c>
      <c r="G40" s="92"/>
      <c r="H40" s="18"/>
      <c r="I40" s="18"/>
      <c r="J40" s="18"/>
      <c r="K40" s="38">
        <f>RANK($N40,$N$39:$N$40,1)</f>
        <v>1</v>
      </c>
      <c r="L40" s="13" t="str">
        <f t="shared" si="31"/>
        <v>Vogue Dragons (17)</v>
      </c>
      <c r="M40" s="13">
        <f t="shared" si="32"/>
        <v>1</v>
      </c>
      <c r="N40" s="15">
        <f t="shared" si="33"/>
        <v>7.104166666666667E-4</v>
      </c>
      <c r="P40" s="38">
        <v>2</v>
      </c>
      <c r="Q40" s="13" t="str">
        <f>VLOOKUP($P40,$K$39:$L$40,2,FALSE)</f>
        <v>NBP SrC Women (21)</v>
      </c>
      <c r="R40" s="13">
        <f>VLOOKUP($P40,$K$39:$M$40,3,FALSE)</f>
        <v>2</v>
      </c>
      <c r="S40" s="15">
        <f>VLOOKUP($P40,$K$39:$N$40,4,FALSE)</f>
        <v>7.3333333333333334E-4</v>
      </c>
    </row>
    <row r="41" spans="1:20" x14ac:dyDescent="0.3">
      <c r="A41" s="5"/>
      <c r="B41" s="3"/>
      <c r="C41" s="4"/>
      <c r="D41" s="16"/>
      <c r="E41" s="1"/>
      <c r="F41" s="36"/>
      <c r="G41" s="92"/>
      <c r="H41" s="18"/>
      <c r="I41" s="18"/>
      <c r="J41" s="18"/>
    </row>
    <row r="42" spans="1:20" x14ac:dyDescent="0.3">
      <c r="A42" s="27" t="s">
        <v>23</v>
      </c>
      <c r="B42" s="28" t="s">
        <v>0</v>
      </c>
      <c r="C42" s="29"/>
      <c r="D42" s="28" t="s">
        <v>42</v>
      </c>
      <c r="E42" s="28" t="s">
        <v>1</v>
      </c>
      <c r="F42" s="30" t="s">
        <v>2</v>
      </c>
      <c r="G42" s="92"/>
      <c r="H42" s="18"/>
      <c r="I42" s="18"/>
      <c r="J42" s="18"/>
      <c r="K42" s="59" t="s">
        <v>4</v>
      </c>
      <c r="L42" s="61" t="s">
        <v>120</v>
      </c>
      <c r="M42" s="61" t="s">
        <v>1</v>
      </c>
      <c r="N42" s="62" t="s">
        <v>2</v>
      </c>
      <c r="O42" s="8"/>
      <c r="P42" s="59" t="s">
        <v>4</v>
      </c>
      <c r="Q42" s="60" t="s">
        <v>120</v>
      </c>
      <c r="R42" s="61" t="s">
        <v>1</v>
      </c>
      <c r="S42" s="62" t="s">
        <v>2</v>
      </c>
    </row>
    <row r="43" spans="1:20" x14ac:dyDescent="0.3">
      <c r="A43" s="31">
        <f>A35+1</f>
        <v>15</v>
      </c>
      <c r="B43" s="13">
        <v>1</v>
      </c>
      <c r="C43" s="14"/>
      <c r="D43" s="33">
        <f>Teams!A49</f>
        <v>0</v>
      </c>
      <c r="E43" s="13"/>
      <c r="F43" s="15"/>
      <c r="G43" s="92"/>
      <c r="H43" s="18"/>
      <c r="I43" s="18"/>
      <c r="J43" s="18"/>
      <c r="K43" s="38">
        <f>RANK($N43,$N$43:$N$46,1)</f>
        <v>4</v>
      </c>
      <c r="L43" s="13" t="str">
        <f>D44</f>
        <v>Red Dragons Miami (18)</v>
      </c>
      <c r="M43" s="13">
        <f>E44</f>
        <v>4</v>
      </c>
      <c r="N43" s="15">
        <f>F44</f>
        <v>6.1921296296296301E-4</v>
      </c>
      <c r="O43" s="8"/>
      <c r="P43" s="38">
        <v>1</v>
      </c>
      <c r="Q43" s="13" t="str">
        <f>VLOOKUP($P43,$K$43:$L$46,2,FALSE)</f>
        <v>Da Mixed (13)</v>
      </c>
      <c r="R43" s="13">
        <f>VLOOKUP($P43,$K$43:$M$46,3,FALSE)</f>
        <v>1</v>
      </c>
      <c r="S43" s="122">
        <f>VLOOKUP($P43,$K$43:$N$46,4,FALSE)</f>
        <v>5.7569444444444443E-4</v>
      </c>
      <c r="T43" s="6">
        <v>8</v>
      </c>
    </row>
    <row r="44" spans="1:20" x14ac:dyDescent="0.3">
      <c r="A44" s="32">
        <f>A36+$G$2</f>
        <v>0.53402777777777766</v>
      </c>
      <c r="B44" s="13">
        <v>2</v>
      </c>
      <c r="C44" s="13">
        <v>4</v>
      </c>
      <c r="D44" s="33" t="str">
        <f>Q14</f>
        <v>Red Dragons Miami (18)</v>
      </c>
      <c r="E44" s="13">
        <v>4</v>
      </c>
      <c r="F44" s="15">
        <v>6.1921296296296301E-4</v>
      </c>
      <c r="G44" s="92"/>
      <c r="H44" s="18"/>
      <c r="I44" s="18"/>
      <c r="J44" s="18"/>
      <c r="K44" s="38">
        <f t="shared" ref="K44:K46" si="34">RANK($N44,$N$43:$N$46,1)</f>
        <v>1</v>
      </c>
      <c r="L44" s="13" t="str">
        <f t="shared" ref="L44:L46" si="35">D45</f>
        <v>Da Mixed (13)</v>
      </c>
      <c r="M44" s="13">
        <f t="shared" ref="M44:M46" si="36">E45</f>
        <v>1</v>
      </c>
      <c r="N44" s="15">
        <f t="shared" ref="N44:N46" si="37">F45</f>
        <v>5.7569444444444443E-4</v>
      </c>
      <c r="P44" s="38">
        <v>2</v>
      </c>
      <c r="Q44" s="13" t="str">
        <f>VLOOKUP($P44,$K$43:$L$46,2,FALSE)</f>
        <v>Windy City Dragon Boat Club (15)</v>
      </c>
      <c r="R44" s="13">
        <f t="shared" ref="R44:R46" si="38">VLOOKUP($P44,$K$43:$M$46,3,FALSE)</f>
        <v>2</v>
      </c>
      <c r="S44" s="122">
        <f t="shared" ref="S44:S46" si="39">VLOOKUP($P44,$K$43:$N$46,4,FALSE)</f>
        <v>5.9374999999999999E-4</v>
      </c>
      <c r="T44" s="6">
        <v>5</v>
      </c>
    </row>
    <row r="45" spans="1:20" x14ac:dyDescent="0.3">
      <c r="A45" s="231"/>
      <c r="B45" s="13">
        <v>3</v>
      </c>
      <c r="C45" s="13">
        <v>2</v>
      </c>
      <c r="D45" s="33" t="str">
        <f>Q12</f>
        <v>Da Mixed (13)</v>
      </c>
      <c r="E45" s="13">
        <v>1</v>
      </c>
      <c r="F45" s="15">
        <v>5.7569444444444443E-4</v>
      </c>
      <c r="G45" s="92"/>
      <c r="H45" s="18"/>
      <c r="I45" s="18"/>
      <c r="J45" s="18"/>
      <c r="K45" s="38">
        <f t="shared" si="34"/>
        <v>2</v>
      </c>
      <c r="L45" s="13" t="str">
        <f t="shared" si="35"/>
        <v>Windy City Dragon Boat Club (15)</v>
      </c>
      <c r="M45" s="13">
        <f t="shared" si="36"/>
        <v>2</v>
      </c>
      <c r="N45" s="15">
        <f t="shared" si="37"/>
        <v>5.9374999999999999E-4</v>
      </c>
      <c r="O45" s="7"/>
      <c r="P45" s="38">
        <v>3</v>
      </c>
      <c r="Q45" s="13" t="str">
        <f t="shared" ref="Q45:Q46" si="40">VLOOKUP($P45,$K$43:$L$46,2,FALSE)</f>
        <v>SACA Golden Dragons (1)</v>
      </c>
      <c r="R45" s="13">
        <f t="shared" si="38"/>
        <v>3</v>
      </c>
      <c r="S45" s="122">
        <f t="shared" si="39"/>
        <v>5.9884259259259266E-4</v>
      </c>
      <c r="T45" s="6">
        <v>3</v>
      </c>
    </row>
    <row r="46" spans="1:20" x14ac:dyDescent="0.3">
      <c r="A46" s="232"/>
      <c r="B46" s="13">
        <v>4</v>
      </c>
      <c r="C46" s="13">
        <v>1</v>
      </c>
      <c r="D46" s="33" t="str">
        <f>Q11</f>
        <v>Windy City Dragon Boat Club (15)</v>
      </c>
      <c r="E46" s="13">
        <v>2</v>
      </c>
      <c r="F46" s="228">
        <v>5.9374999999999999E-4</v>
      </c>
      <c r="G46" s="229" t="s">
        <v>128</v>
      </c>
      <c r="H46" s="18"/>
      <c r="I46" s="18"/>
      <c r="J46" s="18"/>
      <c r="K46" s="38">
        <f t="shared" si="34"/>
        <v>3</v>
      </c>
      <c r="L46" s="13" t="str">
        <f t="shared" si="35"/>
        <v>SACA Golden Dragons (1)</v>
      </c>
      <c r="M46" s="13">
        <f t="shared" si="36"/>
        <v>3</v>
      </c>
      <c r="N46" s="15">
        <f t="shared" si="37"/>
        <v>5.9884259259259266E-4</v>
      </c>
      <c r="O46" s="8"/>
      <c r="P46" s="38">
        <v>4</v>
      </c>
      <c r="Q46" s="13" t="str">
        <f t="shared" si="40"/>
        <v>Red Dragons Miami (18)</v>
      </c>
      <c r="R46" s="13">
        <f t="shared" si="38"/>
        <v>4</v>
      </c>
      <c r="S46" s="122">
        <f t="shared" si="39"/>
        <v>6.1921296296296301E-4</v>
      </c>
      <c r="T46" s="6">
        <v>1</v>
      </c>
    </row>
    <row r="47" spans="1:20" x14ac:dyDescent="0.3">
      <c r="A47" s="232"/>
      <c r="B47" s="13">
        <v>5</v>
      </c>
      <c r="C47" s="13">
        <v>3</v>
      </c>
      <c r="D47" s="33" t="str">
        <f>Q13</f>
        <v>SACA Golden Dragons (1)</v>
      </c>
      <c r="E47" s="13">
        <v>3</v>
      </c>
      <c r="F47" s="15">
        <v>5.9884259259259266E-4</v>
      </c>
      <c r="G47" s="92"/>
      <c r="H47" s="18"/>
      <c r="I47" s="18"/>
      <c r="J47" s="18"/>
    </row>
    <row r="48" spans="1:20" x14ac:dyDescent="0.3">
      <c r="A48" s="233"/>
      <c r="B48" s="13">
        <v>6</v>
      </c>
      <c r="C48" s="14"/>
      <c r="D48" s="33">
        <f>Teams!A46</f>
        <v>0</v>
      </c>
      <c r="E48" s="13"/>
      <c r="F48" s="15"/>
      <c r="G48" s="92"/>
      <c r="H48" s="18"/>
      <c r="I48" s="18"/>
      <c r="J48" s="18"/>
    </row>
    <row r="49" spans="1:20" x14ac:dyDescent="0.3">
      <c r="A49" s="5"/>
      <c r="B49" s="3"/>
      <c r="C49" s="4"/>
      <c r="D49" s="16"/>
      <c r="E49" s="1"/>
      <c r="F49" s="36"/>
      <c r="G49" s="92"/>
      <c r="H49" s="18"/>
      <c r="I49" s="18"/>
      <c r="J49" s="18"/>
    </row>
    <row r="50" spans="1:20" x14ac:dyDescent="0.3">
      <c r="A50" s="66" t="s">
        <v>23</v>
      </c>
      <c r="B50" s="69" t="s">
        <v>0</v>
      </c>
      <c r="C50" s="70"/>
      <c r="D50" s="69" t="s">
        <v>43</v>
      </c>
      <c r="E50" s="69" t="s">
        <v>1</v>
      </c>
      <c r="F50" s="71" t="s">
        <v>2</v>
      </c>
      <c r="G50" s="92"/>
      <c r="H50" s="18"/>
      <c r="I50" s="18"/>
      <c r="J50" s="18"/>
      <c r="K50" s="72" t="s">
        <v>4</v>
      </c>
      <c r="L50" s="73" t="s">
        <v>121</v>
      </c>
      <c r="M50" s="73" t="s">
        <v>1</v>
      </c>
      <c r="N50" s="74" t="s">
        <v>2</v>
      </c>
      <c r="O50" s="7"/>
      <c r="P50" s="75" t="s">
        <v>4</v>
      </c>
      <c r="Q50" s="76" t="s">
        <v>122</v>
      </c>
      <c r="R50" s="76" t="s">
        <v>1</v>
      </c>
      <c r="S50" s="77" t="s">
        <v>2</v>
      </c>
    </row>
    <row r="51" spans="1:20" x14ac:dyDescent="0.3">
      <c r="A51" s="67">
        <f>A43+1</f>
        <v>16</v>
      </c>
      <c r="B51" s="13">
        <v>1</v>
      </c>
      <c r="C51" s="14"/>
      <c r="D51" s="33"/>
      <c r="E51" s="13"/>
      <c r="F51" s="15"/>
      <c r="G51" s="92"/>
      <c r="H51" s="18"/>
      <c r="I51" s="18"/>
      <c r="J51" s="18"/>
      <c r="K51" s="38">
        <f>RANK($N51,$N$51:$N$54,1)</f>
        <v>4</v>
      </c>
      <c r="L51" s="13" t="str">
        <f>D52</f>
        <v>Charlotte Harbor Dragons (23)</v>
      </c>
      <c r="M51" s="13">
        <f>E52</f>
        <v>4</v>
      </c>
      <c r="N51" s="15">
        <f>F52</f>
        <v>6.7604166666666659E-4</v>
      </c>
      <c r="O51" s="8"/>
      <c r="P51" s="38">
        <v>1</v>
      </c>
      <c r="Q51" s="13" t="str">
        <f>VLOOKUP($P51,$K$51:$L$54,2,FALSE)</f>
        <v>NBP Women (6)</v>
      </c>
      <c r="R51" s="13">
        <f>VLOOKUP($P51,$K$51:$M$54,3,FALSE)</f>
        <v>1</v>
      </c>
      <c r="S51" s="15">
        <f>VLOOKUP($P51,$K$51:$N$54,4,FALSE)</f>
        <v>6.2928240740740739E-4</v>
      </c>
      <c r="T51" s="6">
        <v>8</v>
      </c>
    </row>
    <row r="52" spans="1:20" x14ac:dyDescent="0.3">
      <c r="A52" s="68">
        <f>A44+$G$2</f>
        <v>0.54513888888888873</v>
      </c>
      <c r="B52" s="13">
        <v>2</v>
      </c>
      <c r="C52" s="14">
        <v>4</v>
      </c>
      <c r="D52" s="33" t="str">
        <f>Q22</f>
        <v>Charlotte Harbor Dragons (23)</v>
      </c>
      <c r="E52" s="13">
        <v>4</v>
      </c>
      <c r="F52" s="15">
        <v>6.7604166666666659E-4</v>
      </c>
      <c r="G52" s="92"/>
      <c r="H52" s="18"/>
      <c r="I52" s="18"/>
      <c r="J52" s="18"/>
      <c r="K52" s="38">
        <f t="shared" ref="K52:K54" si="41">RANK($N52,$N$51:$N$54,1)</f>
        <v>2</v>
      </c>
      <c r="L52" s="13" t="str">
        <f t="shared" ref="L52:L54" si="42">D53</f>
        <v>Da Gals White (12)</v>
      </c>
      <c r="M52" s="13">
        <f t="shared" ref="M52:M54" si="43">E53</f>
        <v>2</v>
      </c>
      <c r="N52" s="15">
        <f t="shared" ref="N52:N54" si="44">F53</f>
        <v>6.4791666666666665E-4</v>
      </c>
      <c r="P52" s="38">
        <v>2</v>
      </c>
      <c r="Q52" s="13" t="str">
        <f t="shared" ref="Q52:Q54" si="45">VLOOKUP($P52,$K$51:$L$54,2,FALSE)</f>
        <v>Da Gals White (12)</v>
      </c>
      <c r="R52" s="13">
        <f t="shared" ref="R52:R54" si="46">VLOOKUP($P52,$K$51:$M$54,3,FALSE)</f>
        <v>2</v>
      </c>
      <c r="S52" s="15">
        <f t="shared" ref="S52:S54" si="47">VLOOKUP($P52,$K$51:$N$54,4,FALSE)</f>
        <v>6.4791666666666665E-4</v>
      </c>
      <c r="T52" s="6">
        <v>5</v>
      </c>
    </row>
    <row r="53" spans="1:20" x14ac:dyDescent="0.3">
      <c r="A53" s="231"/>
      <c r="B53" s="13">
        <v>3</v>
      </c>
      <c r="C53" s="14">
        <v>2</v>
      </c>
      <c r="D53" s="33" t="str">
        <f>Q20</f>
        <v>Da Gals White (12)</v>
      </c>
      <c r="E53" s="13">
        <v>2</v>
      </c>
      <c r="F53" s="15">
        <v>6.4791666666666665E-4</v>
      </c>
      <c r="G53" s="92"/>
      <c r="H53" s="18"/>
      <c r="I53" s="18"/>
      <c r="J53" s="18"/>
      <c r="K53" s="38">
        <f t="shared" si="41"/>
        <v>1</v>
      </c>
      <c r="L53" s="13" t="str">
        <f t="shared" si="42"/>
        <v>NBP Women (6)</v>
      </c>
      <c r="M53" s="13">
        <f t="shared" si="43"/>
        <v>1</v>
      </c>
      <c r="N53" s="15">
        <f t="shared" si="44"/>
        <v>6.2928240740740739E-4</v>
      </c>
      <c r="O53" s="7"/>
      <c r="P53" s="38">
        <v>3</v>
      </c>
      <c r="Q53" s="13" t="str">
        <f t="shared" si="45"/>
        <v>Da Gals (11)</v>
      </c>
      <c r="R53" s="13">
        <f t="shared" si="46"/>
        <v>3</v>
      </c>
      <c r="S53" s="15">
        <f t="shared" si="47"/>
        <v>6.584490740740741E-4</v>
      </c>
      <c r="T53" s="6">
        <v>3</v>
      </c>
    </row>
    <row r="54" spans="1:20" x14ac:dyDescent="0.3">
      <c r="A54" s="232"/>
      <c r="B54" s="13">
        <v>4</v>
      </c>
      <c r="C54" s="14">
        <v>1</v>
      </c>
      <c r="D54" s="33" t="str">
        <f>Q19</f>
        <v>NBP Women (6)</v>
      </c>
      <c r="E54" s="13">
        <v>1</v>
      </c>
      <c r="F54" s="15">
        <v>6.2928240740740739E-4</v>
      </c>
      <c r="G54" s="92"/>
      <c r="H54" s="18"/>
      <c r="I54" s="18"/>
      <c r="J54" s="18"/>
      <c r="K54" s="38">
        <f t="shared" si="41"/>
        <v>3</v>
      </c>
      <c r="L54" s="13" t="str">
        <f t="shared" si="42"/>
        <v>Da Gals (11)</v>
      </c>
      <c r="M54" s="13">
        <f t="shared" si="43"/>
        <v>3</v>
      </c>
      <c r="N54" s="15">
        <f t="shared" si="44"/>
        <v>6.584490740740741E-4</v>
      </c>
      <c r="O54" s="8"/>
      <c r="P54" s="38">
        <v>4</v>
      </c>
      <c r="Q54" s="13" t="str">
        <f t="shared" si="45"/>
        <v>Charlotte Harbor Dragons (23)</v>
      </c>
      <c r="R54" s="13">
        <f t="shared" si="46"/>
        <v>4</v>
      </c>
      <c r="S54" s="15">
        <f t="shared" si="47"/>
        <v>6.7604166666666659E-4</v>
      </c>
      <c r="T54" s="6">
        <v>1</v>
      </c>
    </row>
    <row r="55" spans="1:20" x14ac:dyDescent="0.3">
      <c r="A55" s="232"/>
      <c r="B55" s="13">
        <v>5</v>
      </c>
      <c r="C55" s="14">
        <v>3</v>
      </c>
      <c r="D55" s="33" t="str">
        <f>Q21</f>
        <v>Da Gals (11)</v>
      </c>
      <c r="E55" s="13">
        <v>3</v>
      </c>
      <c r="F55" s="15">
        <v>6.584490740740741E-4</v>
      </c>
      <c r="G55" s="92"/>
      <c r="H55" s="18"/>
      <c r="I55" s="18"/>
      <c r="J55" s="18"/>
    </row>
    <row r="56" spans="1:20" x14ac:dyDescent="0.3">
      <c r="A56" s="233"/>
      <c r="B56" s="13">
        <v>6</v>
      </c>
      <c r="C56" s="14"/>
      <c r="D56" s="33">
        <f>Teams!B45</f>
        <v>0</v>
      </c>
      <c r="E56" s="13"/>
      <c r="F56" s="15"/>
      <c r="G56" s="92"/>
      <c r="H56" s="18"/>
      <c r="I56" s="18"/>
      <c r="J56" s="18"/>
    </row>
    <row r="57" spans="1:20" x14ac:dyDescent="0.3">
      <c r="A57"/>
      <c r="B57" s="25"/>
      <c r="C57" s="25"/>
      <c r="D57" s="34"/>
      <c r="E57" s="25"/>
      <c r="F57" s="26"/>
      <c r="G57" s="92"/>
      <c r="H57" s="18"/>
      <c r="I57" s="18"/>
      <c r="J57" s="18"/>
    </row>
    <row r="58" spans="1:20" x14ac:dyDescent="0.3">
      <c r="A58" s="93" t="s">
        <v>23</v>
      </c>
      <c r="B58" s="96" t="s">
        <v>0</v>
      </c>
      <c r="C58" s="97"/>
      <c r="D58" s="96" t="s">
        <v>103</v>
      </c>
      <c r="E58" s="96" t="s">
        <v>1</v>
      </c>
      <c r="F58" s="98" t="s">
        <v>2</v>
      </c>
      <c r="G58" s="92"/>
      <c r="H58" s="18"/>
      <c r="I58" s="18"/>
      <c r="J58" s="18"/>
      <c r="K58" s="63" t="s">
        <v>4</v>
      </c>
      <c r="L58" s="64" t="s">
        <v>123</v>
      </c>
      <c r="M58" s="64" t="s">
        <v>1</v>
      </c>
      <c r="N58" s="65" t="s">
        <v>2</v>
      </c>
      <c r="O58" s="7"/>
      <c r="P58" s="63" t="s">
        <v>4</v>
      </c>
      <c r="Q58" s="64" t="s">
        <v>123</v>
      </c>
      <c r="R58" s="64" t="s">
        <v>1</v>
      </c>
      <c r="S58" s="65" t="s">
        <v>2</v>
      </c>
    </row>
    <row r="59" spans="1:20" x14ac:dyDescent="0.3">
      <c r="A59" s="94">
        <f>A51+1</f>
        <v>17</v>
      </c>
      <c r="B59" s="13">
        <v>1</v>
      </c>
      <c r="C59" s="14" t="s">
        <v>96</v>
      </c>
      <c r="D59" s="33" t="str">
        <f>Q29</f>
        <v>Charlotte Harbor Dragons Sr B (24)</v>
      </c>
      <c r="E59" s="13">
        <v>3</v>
      </c>
      <c r="F59" s="15">
        <v>6.4502314814814815E-4</v>
      </c>
      <c r="G59" s="92"/>
      <c r="H59" s="18"/>
      <c r="I59" s="18"/>
      <c r="J59" s="18"/>
      <c r="K59" s="38">
        <f>RANK($N59,$N$59:$N$61,1)</f>
        <v>3</v>
      </c>
      <c r="L59" s="13" t="str">
        <f>D59</f>
        <v>Charlotte Harbor Dragons Sr B (24)</v>
      </c>
      <c r="M59" s="13">
        <f>E59</f>
        <v>3</v>
      </c>
      <c r="N59" s="15">
        <f>F59</f>
        <v>6.4502314814814815E-4</v>
      </c>
      <c r="O59" s="8"/>
      <c r="P59" s="38">
        <v>1</v>
      </c>
      <c r="Q59" s="13" t="str">
        <f>VLOOKUP($P59,$K$59:$L$61,2,FALSE)</f>
        <v>SACA Golden Dragons Sr (2)</v>
      </c>
      <c r="R59" s="13">
        <f>VLOOKUP($P59,$K$59:$M$61,3,FALSE)</f>
        <v>1</v>
      </c>
      <c r="S59" s="15">
        <f>VLOOKUP($P59,$K$59:$N$61,4,FALSE)</f>
        <v>6.1423611111111108E-4</v>
      </c>
      <c r="T59" s="6">
        <v>7</v>
      </c>
    </row>
    <row r="60" spans="1:20" x14ac:dyDescent="0.3">
      <c r="A60" s="95">
        <f>A52+$G$2</f>
        <v>0.5562499999999998</v>
      </c>
      <c r="B60" s="13">
        <v>2</v>
      </c>
      <c r="C60" s="14" t="s">
        <v>94</v>
      </c>
      <c r="D60" s="33" t="str">
        <f>Q27</f>
        <v>SACA Golden Dragons Sr (2)</v>
      </c>
      <c r="E60" s="13">
        <v>1</v>
      </c>
      <c r="F60" s="15">
        <v>6.1423611111111108E-4</v>
      </c>
      <c r="G60" s="36">
        <v>8.3333333333333332E-3</v>
      </c>
      <c r="H60" s="18"/>
      <c r="I60" s="18"/>
      <c r="J60" s="18"/>
      <c r="K60" s="38">
        <f t="shared" ref="K60:K61" si="48">RANK($N60,$N$59:$N$61,1)</f>
        <v>1</v>
      </c>
      <c r="L60" s="13" t="str">
        <f t="shared" ref="L60:L61" si="49">D60</f>
        <v>SACA Golden Dragons Sr (2)</v>
      </c>
      <c r="M60" s="13">
        <f t="shared" ref="M60:M61" si="50">E60</f>
        <v>1</v>
      </c>
      <c r="N60" s="15">
        <f t="shared" ref="N60:N61" si="51">F60</f>
        <v>6.1423611111111108E-4</v>
      </c>
      <c r="P60" s="38">
        <v>2</v>
      </c>
      <c r="Q60" s="13" t="str">
        <f t="shared" ref="Q60:Q61" si="52">VLOOKUP($P60,$K$59:$L$61,2,FALSE)</f>
        <v>NBP Dragons (8)</v>
      </c>
      <c r="R60" s="13">
        <f t="shared" ref="R60:R61" si="53">VLOOKUP($P60,$K$59:$M$61,3,FALSE)</f>
        <v>2</v>
      </c>
      <c r="S60" s="15">
        <f t="shared" ref="S60:S61" si="54">VLOOKUP($P60,$K$59:$N$61,4,FALSE)</f>
        <v>6.3310185185185192E-4</v>
      </c>
      <c r="T60" s="6">
        <v>4</v>
      </c>
    </row>
    <row r="61" spans="1:20" x14ac:dyDescent="0.3">
      <c r="A61" s="231"/>
      <c r="B61" s="39">
        <v>3</v>
      </c>
      <c r="C61" s="14" t="s">
        <v>95</v>
      </c>
      <c r="D61" s="33" t="str">
        <f>Q28</f>
        <v>NBP Dragons (8)</v>
      </c>
      <c r="E61" s="13">
        <v>2</v>
      </c>
      <c r="F61" s="15">
        <v>6.3310185185185192E-4</v>
      </c>
      <c r="G61"/>
      <c r="H61" s="18"/>
      <c r="I61" s="18"/>
      <c r="J61" s="18"/>
      <c r="K61" s="38">
        <f t="shared" si="48"/>
        <v>2</v>
      </c>
      <c r="L61" s="13" t="str">
        <f t="shared" si="49"/>
        <v>NBP Dragons (8)</v>
      </c>
      <c r="M61" s="13">
        <f t="shared" si="50"/>
        <v>2</v>
      </c>
      <c r="N61" s="15">
        <f t="shared" si="51"/>
        <v>6.3310185185185192E-4</v>
      </c>
      <c r="P61" s="38">
        <v>3</v>
      </c>
      <c r="Q61" s="13" t="str">
        <f t="shared" si="52"/>
        <v>Charlotte Harbor Dragons Sr B (24)</v>
      </c>
      <c r="R61" s="13">
        <f t="shared" si="53"/>
        <v>3</v>
      </c>
      <c r="S61" s="15">
        <f t="shared" si="54"/>
        <v>6.4502314814814815E-4</v>
      </c>
      <c r="T61" s="6">
        <v>2</v>
      </c>
    </row>
    <row r="62" spans="1:20" x14ac:dyDescent="0.3">
      <c r="A62" s="232"/>
      <c r="B62" s="39">
        <v>4</v>
      </c>
      <c r="C62" s="14"/>
      <c r="D62" s="33"/>
      <c r="E62" s="13">
        <v>0</v>
      </c>
      <c r="F62" s="15">
        <v>0</v>
      </c>
      <c r="G62" s="92"/>
      <c r="H62" s="18"/>
      <c r="I62" s="18"/>
      <c r="J62" s="18"/>
      <c r="K62" s="63" t="s">
        <v>4</v>
      </c>
      <c r="L62" s="64" t="s">
        <v>124</v>
      </c>
      <c r="M62" s="64" t="s">
        <v>1</v>
      </c>
      <c r="N62" s="65" t="s">
        <v>2</v>
      </c>
      <c r="O62" s="7"/>
      <c r="P62" s="63" t="s">
        <v>4</v>
      </c>
      <c r="Q62" s="64" t="s">
        <v>124</v>
      </c>
      <c r="R62" s="64" t="s">
        <v>1</v>
      </c>
      <c r="S62" s="65" t="s">
        <v>2</v>
      </c>
    </row>
    <row r="63" spans="1:20" x14ac:dyDescent="0.3">
      <c r="A63" s="232"/>
      <c r="B63" s="39">
        <v>5</v>
      </c>
      <c r="C63" s="14" t="s">
        <v>97</v>
      </c>
      <c r="D63" s="33" t="str">
        <f>Q31</f>
        <v>Draggin Dragons (9)</v>
      </c>
      <c r="E63" s="13">
        <v>1</v>
      </c>
      <c r="F63" s="15">
        <v>6.3067129629629627E-4</v>
      </c>
      <c r="G63" s="92"/>
      <c r="H63" s="18"/>
      <c r="I63" s="18"/>
      <c r="J63" s="18"/>
      <c r="K63" s="38">
        <f>RANK($N63,$N$63:$N$64,1)</f>
        <v>1</v>
      </c>
      <c r="L63" s="13" t="str">
        <f t="shared" ref="L63:L64" si="55">D63</f>
        <v>Draggin Dragons (9)</v>
      </c>
      <c r="M63" s="13">
        <f t="shared" ref="M63:M64" si="56">E63</f>
        <v>1</v>
      </c>
      <c r="N63" s="15">
        <f t="shared" ref="N63:N64" si="57">F63</f>
        <v>6.3067129629629627E-4</v>
      </c>
      <c r="O63" s="8"/>
      <c r="P63" s="38">
        <v>1</v>
      </c>
      <c r="Q63" s="13" t="str">
        <f>VLOOKUP($P63,$K$63:$L$64,2,FALSE)</f>
        <v>Draggin Dragons (9)</v>
      </c>
      <c r="R63" s="13">
        <f>VLOOKUP($P63,$K$63:$M$64,3,FALSE)</f>
        <v>1</v>
      </c>
      <c r="S63" s="15">
        <f>VLOOKUP($P63,$K$63:$N$64,4,FALSE)</f>
        <v>6.3067129629629627E-4</v>
      </c>
      <c r="T63" s="6">
        <v>6</v>
      </c>
    </row>
    <row r="64" spans="1:20" x14ac:dyDescent="0.3">
      <c r="A64" s="233"/>
      <c r="B64" s="39">
        <v>6</v>
      </c>
      <c r="C64" s="14" t="s">
        <v>98</v>
      </c>
      <c r="D64" s="33" t="str">
        <f>Q32</f>
        <v>Silver Dragons (16)</v>
      </c>
      <c r="E64" s="13">
        <v>2</v>
      </c>
      <c r="F64" s="15">
        <v>7.3356481481481482E-4</v>
      </c>
      <c r="G64" s="92"/>
      <c r="H64" s="18"/>
      <c r="I64" s="18"/>
      <c r="J64" s="18"/>
      <c r="K64" s="38">
        <f>RANK($N64,$N$63:$N$64,1)</f>
        <v>2</v>
      </c>
      <c r="L64" s="13" t="str">
        <f t="shared" si="55"/>
        <v>Silver Dragons (16)</v>
      </c>
      <c r="M64" s="13">
        <f t="shared" si="56"/>
        <v>2</v>
      </c>
      <c r="N64" s="15">
        <f t="shared" si="57"/>
        <v>7.3356481481481482E-4</v>
      </c>
      <c r="P64" s="38">
        <v>2</v>
      </c>
      <c r="Q64" s="13" t="str">
        <f>VLOOKUP($P64,$K$63:$L$64,2,FALSE)</f>
        <v>Silver Dragons (16)</v>
      </c>
      <c r="R64" s="13">
        <f>VLOOKUP($P64,$K$63:$M$64,3,FALSE)</f>
        <v>2</v>
      </c>
      <c r="S64" s="15">
        <f>VLOOKUP($P64,$K$63:$N$64,4,FALSE)</f>
        <v>7.3356481481481482E-4</v>
      </c>
      <c r="T64" s="6">
        <v>3</v>
      </c>
    </row>
    <row r="65" spans="1:20" x14ac:dyDescent="0.3">
      <c r="A65" s="6"/>
      <c r="B65" s="16"/>
      <c r="C65" s="17"/>
      <c r="D65" s="16"/>
      <c r="E65" s="16"/>
      <c r="F65" s="18"/>
      <c r="G65" s="92"/>
      <c r="H65" s="18"/>
      <c r="I65" s="18"/>
      <c r="J65" s="18"/>
    </row>
    <row r="66" spans="1:20" x14ac:dyDescent="0.3">
      <c r="A66" s="99" t="s">
        <v>23</v>
      </c>
      <c r="B66" s="102" t="s">
        <v>0</v>
      </c>
      <c r="C66" s="103"/>
      <c r="D66" s="102" t="s">
        <v>104</v>
      </c>
      <c r="E66" s="102" t="s">
        <v>1</v>
      </c>
      <c r="F66" s="104" t="s">
        <v>2</v>
      </c>
      <c r="G66" s="92"/>
      <c r="H66" s="18"/>
      <c r="I66" s="18"/>
      <c r="J66" s="18"/>
      <c r="K66" s="222" t="s">
        <v>4</v>
      </c>
      <c r="L66" s="223" t="s">
        <v>125</v>
      </c>
      <c r="M66" s="223" t="s">
        <v>1</v>
      </c>
      <c r="N66" s="224" t="s">
        <v>2</v>
      </c>
      <c r="O66" s="7"/>
      <c r="P66" s="222" t="s">
        <v>4</v>
      </c>
      <c r="Q66" s="223" t="s">
        <v>125</v>
      </c>
      <c r="R66" s="223" t="s">
        <v>1</v>
      </c>
      <c r="S66" s="224" t="s">
        <v>2</v>
      </c>
    </row>
    <row r="67" spans="1:20" x14ac:dyDescent="0.3">
      <c r="A67" s="100">
        <f>A59+1</f>
        <v>18</v>
      </c>
      <c r="B67" s="13">
        <v>1</v>
      </c>
      <c r="C67" s="14" t="s">
        <v>96</v>
      </c>
      <c r="D67" s="33" t="str">
        <f>Q37</f>
        <v>Pittsburgh Hearts of Steel (7)</v>
      </c>
      <c r="E67" s="13">
        <v>3</v>
      </c>
      <c r="F67" s="15">
        <v>7.5763888888888886E-4</v>
      </c>
      <c r="G67" s="92"/>
      <c r="H67" s="18"/>
      <c r="I67" s="18"/>
      <c r="J67" s="18"/>
      <c r="K67" s="38">
        <f>RANK($N67,$N$67:$N$69,1)</f>
        <v>3</v>
      </c>
      <c r="L67" s="13" t="str">
        <f t="shared" ref="L67:L69" si="58">D67</f>
        <v>Pittsburgh Hearts of Steel (7)</v>
      </c>
      <c r="M67" s="13">
        <f t="shared" ref="M67:M69" si="59">E67</f>
        <v>3</v>
      </c>
      <c r="N67" s="15">
        <f t="shared" ref="N67:N69" si="60">F67</f>
        <v>7.5763888888888886E-4</v>
      </c>
      <c r="O67" s="8"/>
      <c r="P67" s="38">
        <v>1</v>
      </c>
      <c r="Q67" s="13" t="str">
        <f>VLOOKUP($P67,$K$67:$L$69,2,FALSE)</f>
        <v>NBP SrB Women (5)</v>
      </c>
      <c r="R67" s="13">
        <f>VLOOKUP($P67,$K$67:$M$69,3,FALSE)</f>
        <v>1</v>
      </c>
      <c r="S67" s="15">
        <f>VLOOKUP($P67,$K$67:$N$69,4,FALSE)</f>
        <v>6.6932870370370367E-4</v>
      </c>
      <c r="T67" s="6">
        <v>7</v>
      </c>
    </row>
    <row r="68" spans="1:20" x14ac:dyDescent="0.3">
      <c r="A68" s="101">
        <f>A60+$G$2</f>
        <v>0.56736111111111087</v>
      </c>
      <c r="B68" s="13">
        <v>2</v>
      </c>
      <c r="C68" s="14" t="s">
        <v>94</v>
      </c>
      <c r="D68" s="33" t="str">
        <f>Q35</f>
        <v>NBP SrB Women (5)</v>
      </c>
      <c r="E68" s="13">
        <v>1</v>
      </c>
      <c r="F68" s="15">
        <v>6.6932870370370367E-4</v>
      </c>
      <c r="G68" s="92"/>
      <c r="H68" s="18"/>
      <c r="I68" s="18"/>
      <c r="J68" s="18"/>
      <c r="K68" s="38">
        <f t="shared" ref="K68:K69" si="61">RANK($N68,$N$67:$N$69,1)</f>
        <v>1</v>
      </c>
      <c r="L68" s="13" t="str">
        <f t="shared" si="58"/>
        <v>NBP SrB Women (5)</v>
      </c>
      <c r="M68" s="13">
        <f t="shared" si="59"/>
        <v>1</v>
      </c>
      <c r="N68" s="15">
        <f t="shared" si="60"/>
        <v>6.6932870370370367E-4</v>
      </c>
      <c r="P68" s="38">
        <v>2</v>
      </c>
      <c r="Q68" s="13" t="str">
        <f t="shared" ref="Q68:Q69" si="62">VLOOKUP($P68,$K$67:$L$69,2,FALSE)</f>
        <v>Rumblehorn (4)</v>
      </c>
      <c r="R68" s="13">
        <f t="shared" ref="R68:R69" si="63">VLOOKUP($P68,$K$67:$M$69,3,FALSE)</f>
        <v>2</v>
      </c>
      <c r="S68" s="15">
        <f t="shared" ref="S68:S69" si="64">VLOOKUP($P68,$K$67:$N$69,4,FALSE)</f>
        <v>7.0949074074074068E-4</v>
      </c>
      <c r="T68" s="6">
        <v>4</v>
      </c>
    </row>
    <row r="69" spans="1:20" x14ac:dyDescent="0.3">
      <c r="A69" s="231"/>
      <c r="B69" s="13">
        <v>3</v>
      </c>
      <c r="C69" s="14" t="s">
        <v>95</v>
      </c>
      <c r="D69" s="33" t="str">
        <f>Q36</f>
        <v>Rumblehorn (4)</v>
      </c>
      <c r="E69" s="13">
        <v>2</v>
      </c>
      <c r="F69" s="15">
        <v>7.0949074074074068E-4</v>
      </c>
      <c r="G69" s="92"/>
      <c r="H69" s="18"/>
      <c r="I69" s="18"/>
      <c r="J69" s="18"/>
      <c r="K69" s="38">
        <f t="shared" si="61"/>
        <v>2</v>
      </c>
      <c r="L69" s="13" t="str">
        <f t="shared" si="58"/>
        <v>Rumblehorn (4)</v>
      </c>
      <c r="M69" s="13">
        <f t="shared" si="59"/>
        <v>2</v>
      </c>
      <c r="N69" s="15">
        <f t="shared" si="60"/>
        <v>7.0949074074074068E-4</v>
      </c>
      <c r="P69" s="38">
        <v>3</v>
      </c>
      <c r="Q69" s="13" t="str">
        <f t="shared" si="62"/>
        <v>Pittsburgh Hearts of Steel (7)</v>
      </c>
      <c r="R69" s="13">
        <f t="shared" si="63"/>
        <v>3</v>
      </c>
      <c r="S69" s="15">
        <f t="shared" si="64"/>
        <v>7.5763888888888886E-4</v>
      </c>
      <c r="T69" s="6">
        <v>2</v>
      </c>
    </row>
    <row r="70" spans="1:20" x14ac:dyDescent="0.3">
      <c r="A70" s="232"/>
      <c r="B70" s="13">
        <v>4</v>
      </c>
      <c r="C70" s="14"/>
      <c r="D70" s="33"/>
      <c r="E70" s="13"/>
      <c r="F70" s="15"/>
      <c r="G70" s="92"/>
      <c r="H70" s="18"/>
      <c r="I70" s="18"/>
      <c r="J70" s="18"/>
      <c r="K70" s="222" t="s">
        <v>4</v>
      </c>
      <c r="L70" s="223" t="s">
        <v>126</v>
      </c>
      <c r="M70" s="223" t="s">
        <v>1</v>
      </c>
      <c r="N70" s="224" t="s">
        <v>2</v>
      </c>
      <c r="O70" s="7"/>
      <c r="P70" s="222" t="s">
        <v>4</v>
      </c>
      <c r="Q70" s="223" t="s">
        <v>126</v>
      </c>
      <c r="R70" s="223" t="s">
        <v>1</v>
      </c>
      <c r="S70" s="224" t="s">
        <v>2</v>
      </c>
    </row>
    <row r="71" spans="1:20" x14ac:dyDescent="0.3">
      <c r="A71" s="232"/>
      <c r="B71" s="13">
        <v>5</v>
      </c>
      <c r="C71" s="14" t="s">
        <v>97</v>
      </c>
      <c r="D71" s="33" t="str">
        <f>Q39</f>
        <v>Vogue Dragons (17)</v>
      </c>
      <c r="E71" s="13">
        <v>1</v>
      </c>
      <c r="F71" s="15">
        <v>7.0324074074074071E-4</v>
      </c>
      <c r="G71" s="92"/>
      <c r="H71" s="18"/>
      <c r="I71" s="18"/>
      <c r="J71" s="18"/>
      <c r="K71" s="38">
        <f>RANK($N71,$N$71:$N$72,1)</f>
        <v>1</v>
      </c>
      <c r="L71" s="13" t="str">
        <f t="shared" ref="L71:L72" si="65">D71</f>
        <v>Vogue Dragons (17)</v>
      </c>
      <c r="M71" s="13">
        <f t="shared" ref="M71:M72" si="66">E71</f>
        <v>1</v>
      </c>
      <c r="N71" s="15">
        <f t="shared" ref="N71:N72" si="67">F71</f>
        <v>7.0324074074074071E-4</v>
      </c>
      <c r="O71" s="8"/>
      <c r="P71" s="38">
        <v>1</v>
      </c>
      <c r="Q71" s="13" t="str">
        <f>VLOOKUP($P71,$K$71:$L$72,2,FALSE)</f>
        <v>Vogue Dragons (17)</v>
      </c>
      <c r="R71" s="13">
        <f>VLOOKUP($P71,$K$71:$M$72,3,FALSE)</f>
        <v>1</v>
      </c>
      <c r="S71" s="15">
        <f>VLOOKUP($P71,$K$71:$N$72,4,FALSE)</f>
        <v>7.0324074074074071E-4</v>
      </c>
      <c r="T71" s="6">
        <v>6</v>
      </c>
    </row>
    <row r="72" spans="1:20" x14ac:dyDescent="0.3">
      <c r="A72" s="233"/>
      <c r="B72" s="13">
        <v>6</v>
      </c>
      <c r="C72" s="14" t="s">
        <v>98</v>
      </c>
      <c r="D72" s="33" t="str">
        <f>Q40</f>
        <v>NBP SrC Women (21)</v>
      </c>
      <c r="E72" s="13">
        <v>2</v>
      </c>
      <c r="F72" s="15">
        <v>7.3136574074074076E-4</v>
      </c>
      <c r="G72" s="92"/>
      <c r="H72" s="18"/>
      <c r="I72" s="18"/>
      <c r="J72" s="18"/>
      <c r="K72" s="38">
        <f>RANK($N72,$N$71:$N$72,1)</f>
        <v>2</v>
      </c>
      <c r="L72" s="13" t="str">
        <f t="shared" si="65"/>
        <v>NBP SrC Women (21)</v>
      </c>
      <c r="M72" s="13">
        <f t="shared" si="66"/>
        <v>2</v>
      </c>
      <c r="N72" s="15">
        <f t="shared" si="67"/>
        <v>7.3136574074074076E-4</v>
      </c>
      <c r="P72" s="38">
        <v>2</v>
      </c>
      <c r="Q72" s="13" t="str">
        <f>VLOOKUP($P72,$K$71:$L$72,2,FALSE)</f>
        <v>NBP SrC Women (21)</v>
      </c>
      <c r="R72" s="13">
        <f>VLOOKUP($P72,$K$71:$M$72,3,FALSE)</f>
        <v>2</v>
      </c>
      <c r="S72" s="15">
        <f>VLOOKUP($P72,$K$71:$N$72,4,FALSE)</f>
        <v>7.3136574074074076E-4</v>
      </c>
      <c r="T72" s="6">
        <v>3</v>
      </c>
    </row>
    <row r="73" spans="1:20" x14ac:dyDescent="0.3">
      <c r="A73" s="5"/>
      <c r="B73" s="3"/>
      <c r="C73" s="4"/>
      <c r="D73" s="16"/>
      <c r="E73" s="1"/>
      <c r="F73" s="36"/>
      <c r="G73" s="92"/>
      <c r="H73" s="18"/>
      <c r="I73" s="18"/>
      <c r="J73" s="18"/>
    </row>
    <row r="74" spans="1:20" x14ac:dyDescent="0.3">
      <c r="A74" s="86" t="s">
        <v>23</v>
      </c>
      <c r="B74" s="89" t="s">
        <v>0</v>
      </c>
      <c r="C74" s="90"/>
      <c r="D74" s="89" t="s">
        <v>102</v>
      </c>
      <c r="E74" s="89" t="s">
        <v>1</v>
      </c>
      <c r="F74" s="91" t="s">
        <v>2</v>
      </c>
      <c r="G74" s="92"/>
      <c r="H74" s="18"/>
      <c r="I74" s="18"/>
      <c r="J74" s="18"/>
      <c r="K74" s="106" t="s">
        <v>4</v>
      </c>
      <c r="L74" s="107" t="s">
        <v>127</v>
      </c>
      <c r="M74" s="107" t="s">
        <v>1</v>
      </c>
      <c r="N74" s="108" t="s">
        <v>2</v>
      </c>
      <c r="O74" s="8"/>
      <c r="P74" s="106" t="s">
        <v>4</v>
      </c>
      <c r="Q74" s="107" t="s">
        <v>127</v>
      </c>
      <c r="R74" s="107" t="s">
        <v>1</v>
      </c>
      <c r="S74" s="108" t="s">
        <v>2</v>
      </c>
    </row>
    <row r="75" spans="1:20" x14ac:dyDescent="0.3">
      <c r="A75" s="87">
        <f>A67+1</f>
        <v>19</v>
      </c>
      <c r="B75" s="13">
        <v>1</v>
      </c>
      <c r="C75" s="14"/>
      <c r="D75" s="33"/>
      <c r="E75" s="13"/>
      <c r="F75" s="15"/>
      <c r="G75" s="92"/>
      <c r="H75" s="18"/>
      <c r="I75" s="18"/>
      <c r="J75" s="18"/>
      <c r="K75" s="38">
        <f>RANK($N75,$N$75:$N$77,1)</f>
        <v>3</v>
      </c>
      <c r="L75" s="13" t="str">
        <f>D76</f>
        <v>Stormcutter (3)</v>
      </c>
      <c r="M75" s="13">
        <f>E76</f>
        <v>3</v>
      </c>
      <c r="N75" s="15">
        <f>F76</f>
        <v>7.2662037037037042E-4</v>
      </c>
      <c r="O75" s="8"/>
      <c r="P75" s="38">
        <v>1</v>
      </c>
      <c r="Q75" s="13" t="str">
        <f>VLOOKUP($P75,$K$75:$L$77,2,FALSE)</f>
        <v>Dueling Dragons 1 (21)</v>
      </c>
      <c r="R75" s="13">
        <f>VLOOKUP($P75,$K$75:$M$77,3,FALSE)</f>
        <v>1</v>
      </c>
      <c r="S75" s="15">
        <f>VLOOKUP($P75,$K$75:$N$77,4,FALSE)</f>
        <v>7.098379629629629E-4</v>
      </c>
      <c r="T75" s="6">
        <v>7</v>
      </c>
    </row>
    <row r="76" spans="1:20" x14ac:dyDescent="0.3">
      <c r="A76" s="88">
        <f>A68+$G$2</f>
        <v>0.57847222222222194</v>
      </c>
      <c r="B76" s="13">
        <v>2</v>
      </c>
      <c r="C76" s="13">
        <v>3</v>
      </c>
      <c r="D76" s="33" t="str">
        <f>'500M'!N80</f>
        <v>Stormcutter (3)</v>
      </c>
      <c r="E76" s="13">
        <v>3</v>
      </c>
      <c r="F76" s="15">
        <v>7.2662037037037042E-4</v>
      </c>
      <c r="G76" s="92"/>
      <c r="H76" s="18"/>
      <c r="I76" s="18"/>
      <c r="J76" s="18"/>
      <c r="K76" s="38">
        <f t="shared" ref="K76:K77" si="68">RANK($N76,$N$75:$N$77,1)</f>
        <v>2</v>
      </c>
      <c r="L76" s="13" t="str">
        <f t="shared" ref="L76:L77" si="69">D77</f>
        <v>Dueling Dragons 2 (22)</v>
      </c>
      <c r="M76" s="13">
        <f t="shared" ref="M76:M77" si="70">E77</f>
        <v>2</v>
      </c>
      <c r="N76" s="15">
        <f t="shared" ref="N76:N77" si="71">F77</f>
        <v>7.2245370370370378E-4</v>
      </c>
      <c r="P76" s="38">
        <v>2</v>
      </c>
      <c r="Q76" s="13" t="str">
        <f t="shared" ref="Q76:Q77" si="72">VLOOKUP($P76,$K$75:$L$77,2,FALSE)</f>
        <v>Dueling Dragons 2 (22)</v>
      </c>
      <c r="R76" s="13">
        <f t="shared" ref="R76:R77" si="73">VLOOKUP($P76,$K$75:$M$77,3,FALSE)</f>
        <v>2</v>
      </c>
      <c r="S76" s="15">
        <f t="shared" ref="S76:S77" si="74">VLOOKUP($P76,$K$75:$N$77,4,FALSE)</f>
        <v>7.2245370370370378E-4</v>
      </c>
      <c r="T76" s="6">
        <v>4</v>
      </c>
    </row>
    <row r="77" spans="1:20" x14ac:dyDescent="0.3">
      <c r="A77" s="231"/>
      <c r="B77" s="13">
        <v>3</v>
      </c>
      <c r="C77" s="13">
        <v>1</v>
      </c>
      <c r="D77" s="33" t="str">
        <f>'500M'!N78</f>
        <v>Dueling Dragons 2 (22)</v>
      </c>
      <c r="E77" s="13">
        <v>2</v>
      </c>
      <c r="F77" s="15">
        <v>7.2245370370370378E-4</v>
      </c>
      <c r="G77" s="92"/>
      <c r="H77" s="18"/>
      <c r="I77" s="18"/>
      <c r="J77" s="18"/>
      <c r="K77" s="38">
        <f t="shared" si="68"/>
        <v>1</v>
      </c>
      <c r="L77" s="13" t="str">
        <f t="shared" si="69"/>
        <v>Dueling Dragons 1 (21)</v>
      </c>
      <c r="M77" s="13">
        <f t="shared" si="70"/>
        <v>1</v>
      </c>
      <c r="N77" s="15">
        <f t="shared" si="71"/>
        <v>7.098379629629629E-4</v>
      </c>
      <c r="O77" s="7"/>
      <c r="P77" s="38">
        <v>3</v>
      </c>
      <c r="Q77" s="13" t="str">
        <f t="shared" si="72"/>
        <v>Stormcutter (3)</v>
      </c>
      <c r="R77" s="13">
        <f t="shared" si="73"/>
        <v>3</v>
      </c>
      <c r="S77" s="15">
        <f t="shared" si="74"/>
        <v>7.2662037037037042E-4</v>
      </c>
      <c r="T77" s="6">
        <v>2</v>
      </c>
    </row>
    <row r="78" spans="1:20" x14ac:dyDescent="0.3">
      <c r="A78" s="232"/>
      <c r="B78" s="13">
        <v>4</v>
      </c>
      <c r="C78" s="13">
        <v>2</v>
      </c>
      <c r="D78" s="33" t="str">
        <f>'500M'!N79</f>
        <v>Dueling Dragons 1 (21)</v>
      </c>
      <c r="E78" s="13">
        <v>1</v>
      </c>
      <c r="F78" s="15">
        <v>7.098379629629629E-4</v>
      </c>
      <c r="G78" s="92"/>
      <c r="H78" s="18"/>
      <c r="I78" s="18"/>
      <c r="J78" s="18"/>
      <c r="T78" s="6"/>
    </row>
    <row r="79" spans="1:20" x14ac:dyDescent="0.3">
      <c r="A79" s="232"/>
      <c r="B79" s="13">
        <v>5</v>
      </c>
      <c r="C79" s="14" t="s">
        <v>62</v>
      </c>
      <c r="D79" s="33" t="str">
        <f>Teams!H2</f>
        <v>GG Schmitt Show (19)</v>
      </c>
      <c r="E79" s="13">
        <v>1</v>
      </c>
      <c r="F79" s="15">
        <v>7.2256944444444441E-4</v>
      </c>
      <c r="G79" s="92"/>
      <c r="H79" s="18"/>
      <c r="I79" s="18"/>
      <c r="J79" s="18"/>
      <c r="T79" s="6"/>
    </row>
    <row r="80" spans="1:20" x14ac:dyDescent="0.3">
      <c r="A80" s="233"/>
      <c r="B80" s="13">
        <v>6</v>
      </c>
      <c r="C80" s="14"/>
      <c r="D80" s="33"/>
      <c r="E80" s="13"/>
      <c r="F80" s="15"/>
      <c r="G80" s="92"/>
      <c r="H80" s="18"/>
      <c r="I80" s="18"/>
      <c r="J80" s="18"/>
      <c r="T80" s="6"/>
    </row>
    <row r="81" spans="1:20" x14ac:dyDescent="0.3">
      <c r="A81" s="6"/>
      <c r="B81" s="16"/>
      <c r="C81" s="17"/>
      <c r="D81" s="16"/>
      <c r="E81" s="16"/>
      <c r="F81" s="18"/>
      <c r="G81" s="92"/>
      <c r="H81" s="18"/>
      <c r="I81" s="18"/>
      <c r="J81" s="18"/>
      <c r="T81" s="6"/>
    </row>
    <row r="82" spans="1:20" x14ac:dyDescent="0.3">
      <c r="A82" s="5" t="s">
        <v>35</v>
      </c>
      <c r="B82" s="3"/>
      <c r="C82" s="4"/>
      <c r="D82" s="16"/>
      <c r="E82" s="16"/>
      <c r="F82" s="18"/>
      <c r="G82" s="92"/>
      <c r="H82" s="18"/>
      <c r="I82" s="18"/>
      <c r="J82" s="18"/>
      <c r="T82" s="6"/>
    </row>
    <row r="83" spans="1:20" x14ac:dyDescent="0.3">
      <c r="A83" s="5"/>
      <c r="B83" s="3"/>
      <c r="C83" s="4"/>
      <c r="D83" s="16"/>
      <c r="E83" s="16"/>
      <c r="F83" s="18"/>
      <c r="G83" s="92"/>
      <c r="H83" s="18"/>
      <c r="I83" s="18"/>
      <c r="J83" s="18"/>
      <c r="T83" s="6"/>
    </row>
    <row r="84" spans="1:20" x14ac:dyDescent="0.3">
      <c r="A84" s="66" t="s">
        <v>23</v>
      </c>
      <c r="B84" s="69" t="s">
        <v>0</v>
      </c>
      <c r="C84" s="70" t="s">
        <v>3</v>
      </c>
      <c r="D84" s="69" t="s">
        <v>105</v>
      </c>
      <c r="E84" s="69" t="s">
        <v>1</v>
      </c>
      <c r="F84" s="71" t="s">
        <v>2</v>
      </c>
      <c r="G84" s="77" t="s">
        <v>5</v>
      </c>
      <c r="H84" s="77" t="s">
        <v>38</v>
      </c>
      <c r="I84" s="18"/>
      <c r="J84" s="18"/>
      <c r="K84" s="72" t="s">
        <v>4</v>
      </c>
      <c r="L84" s="73" t="s">
        <v>121</v>
      </c>
      <c r="M84" s="73" t="s">
        <v>1</v>
      </c>
      <c r="N84" s="74" t="s">
        <v>2</v>
      </c>
      <c r="O84" s="7"/>
      <c r="P84" s="75" t="s">
        <v>4</v>
      </c>
      <c r="Q84" s="76" t="s">
        <v>122</v>
      </c>
      <c r="R84" s="76" t="s">
        <v>1</v>
      </c>
      <c r="S84" s="77" t="s">
        <v>2</v>
      </c>
      <c r="T84" s="6"/>
    </row>
    <row r="85" spans="1:20" x14ac:dyDescent="0.3">
      <c r="A85" s="79">
        <f>A75+1</f>
        <v>20</v>
      </c>
      <c r="B85" s="13" t="s">
        <v>49</v>
      </c>
      <c r="C85" s="13">
        <v>4</v>
      </c>
      <c r="D85" s="13" t="str">
        <f>'500M'!N57</f>
        <v>Charlotte Harbor Dragons (23)</v>
      </c>
      <c r="E85" s="38">
        <f>_xlfn.XLOOKUP(D85,$Q$85:$Q$88,$P$85:$P$88)</f>
        <v>4</v>
      </c>
      <c r="F85" s="15">
        <v>8.0535879629629638E-3</v>
      </c>
      <c r="G85" s="11">
        <v>0</v>
      </c>
      <c r="H85" s="11">
        <f t="shared" ref="H85:H90" si="75">F85-G85</f>
        <v>8.0535879629629638E-3</v>
      </c>
      <c r="I85" s="18"/>
      <c r="J85" s="18"/>
      <c r="K85" s="38">
        <f>RANK($N85,$N$85:$N$88,1)</f>
        <v>4</v>
      </c>
      <c r="L85" s="13" t="str">
        <f>D85</f>
        <v>Charlotte Harbor Dragons (23)</v>
      </c>
      <c r="M85" s="13">
        <f>E85</f>
        <v>4</v>
      </c>
      <c r="N85" s="15">
        <f>H85</f>
        <v>8.0535879629629638E-3</v>
      </c>
      <c r="O85" s="8"/>
      <c r="P85" s="38">
        <v>1</v>
      </c>
      <c r="Q85" s="13" t="str">
        <f>VLOOKUP($P85,$K$85:$L$88,2,FALSE)</f>
        <v>NBP Women (6)</v>
      </c>
      <c r="R85" s="13">
        <f>VLOOKUP($P85,$K$85:$M$88,3,FALSE)</f>
        <v>1</v>
      </c>
      <c r="S85" s="15">
        <f>VLOOKUP($P85,$K$85:$N$88,4,FALSE)</f>
        <v>7.2716435185185184E-3</v>
      </c>
      <c r="T85" s="6">
        <v>8</v>
      </c>
    </row>
    <row r="86" spans="1:20" x14ac:dyDescent="0.3">
      <c r="A86" s="68">
        <f>A76+$G$3</f>
        <v>0.59236111111111078</v>
      </c>
      <c r="B86" s="13" t="s">
        <v>50</v>
      </c>
      <c r="C86" s="13">
        <v>3</v>
      </c>
      <c r="D86" s="13" t="str">
        <f>'500M'!N56</f>
        <v>Da Gals (11)</v>
      </c>
      <c r="E86" s="38">
        <f t="shared" ref="E86:E88" si="76">_xlfn.XLOOKUP(D86,$Q$85:$Q$88,$P$85:$P$88)</f>
        <v>3</v>
      </c>
      <c r="F86" s="15">
        <v>7.7517361111111112E-3</v>
      </c>
      <c r="G86" s="11">
        <v>1.7361111111111112E-4</v>
      </c>
      <c r="H86" s="11">
        <f t="shared" si="75"/>
        <v>7.5781249999999998E-3</v>
      </c>
      <c r="I86" s="18"/>
      <c r="J86" s="18"/>
      <c r="K86" s="38">
        <f t="shared" ref="K86:K88" si="77">RANK($N86,$N$85:$N$88,1)</f>
        <v>3</v>
      </c>
      <c r="L86" s="13" t="str">
        <f t="shared" ref="L86:L88" si="78">D86</f>
        <v>Da Gals (11)</v>
      </c>
      <c r="M86" s="13">
        <f t="shared" ref="M86:M88" si="79">E86</f>
        <v>3</v>
      </c>
      <c r="N86" s="15">
        <f t="shared" ref="N86:N88" si="80">H86</f>
        <v>7.5781249999999998E-3</v>
      </c>
      <c r="P86" s="38">
        <v>2</v>
      </c>
      <c r="Q86" s="13" t="str">
        <f t="shared" ref="Q86:Q88" si="81">VLOOKUP($P86,$K$85:$L$88,2,FALSE)</f>
        <v>Da Gals White (12)</v>
      </c>
      <c r="R86" s="13">
        <f t="shared" ref="R86:R88" si="82">VLOOKUP($P86,$K$85:$M$88,3,FALSE)</f>
        <v>2</v>
      </c>
      <c r="S86" s="15">
        <f t="shared" ref="S86:S88" si="83">VLOOKUP($P86,$K$85:$N$88,4,FALSE)</f>
        <v>7.512847222222222E-3</v>
      </c>
      <c r="T86" s="6">
        <v>5</v>
      </c>
    </row>
    <row r="87" spans="1:20" x14ac:dyDescent="0.3">
      <c r="A87" s="235"/>
      <c r="B87" s="13" t="s">
        <v>51</v>
      </c>
      <c r="C87" s="13">
        <v>2</v>
      </c>
      <c r="D87" s="13" t="str">
        <f>'500M'!N55</f>
        <v>Da Gals White (12)</v>
      </c>
      <c r="E87" s="38">
        <f t="shared" si="76"/>
        <v>2</v>
      </c>
      <c r="F87" s="15">
        <v>7.8600694444444438E-3</v>
      </c>
      <c r="G87" s="11">
        <v>3.4722222222222224E-4</v>
      </c>
      <c r="H87" s="11">
        <f t="shared" si="75"/>
        <v>7.512847222222222E-3</v>
      </c>
      <c r="K87" s="38">
        <f t="shared" si="77"/>
        <v>2</v>
      </c>
      <c r="L87" s="13" t="str">
        <f t="shared" si="78"/>
        <v>Da Gals White (12)</v>
      </c>
      <c r="M87" s="13">
        <f t="shared" si="79"/>
        <v>2</v>
      </c>
      <c r="N87" s="15">
        <f t="shared" si="80"/>
        <v>7.512847222222222E-3</v>
      </c>
      <c r="O87" s="7"/>
      <c r="P87" s="38">
        <v>3</v>
      </c>
      <c r="Q87" s="13" t="str">
        <f t="shared" si="81"/>
        <v>Da Gals (11)</v>
      </c>
      <c r="R87" s="13">
        <f t="shared" si="82"/>
        <v>3</v>
      </c>
      <c r="S87" s="15">
        <f t="shared" si="83"/>
        <v>7.5781249999999998E-3</v>
      </c>
      <c r="T87" s="6">
        <v>3</v>
      </c>
    </row>
    <row r="88" spans="1:20" x14ac:dyDescent="0.3">
      <c r="A88" s="235"/>
      <c r="B88" s="13" t="s">
        <v>55</v>
      </c>
      <c r="C88" s="13">
        <v>1</v>
      </c>
      <c r="D88" s="13" t="str">
        <f>'500M'!N54</f>
        <v>NBP Women (6)</v>
      </c>
      <c r="E88" s="38">
        <f t="shared" si="76"/>
        <v>1</v>
      </c>
      <c r="F88" s="15">
        <v>7.7924768518518516E-3</v>
      </c>
      <c r="G88" s="11">
        <v>5.2083333333333333E-4</v>
      </c>
      <c r="H88" s="11">
        <f t="shared" si="75"/>
        <v>7.2716435185185184E-3</v>
      </c>
      <c r="I88" s="37"/>
      <c r="J88" s="37"/>
      <c r="K88" s="38">
        <f t="shared" si="77"/>
        <v>1</v>
      </c>
      <c r="L88" s="13" t="str">
        <f t="shared" si="78"/>
        <v>NBP Women (6)</v>
      </c>
      <c r="M88" s="13">
        <f t="shared" si="79"/>
        <v>1</v>
      </c>
      <c r="N88" s="15">
        <f t="shared" si="80"/>
        <v>7.2716435185185184E-3</v>
      </c>
      <c r="O88" s="8"/>
      <c r="P88" s="38">
        <v>4</v>
      </c>
      <c r="Q88" s="13" t="str">
        <f t="shared" si="81"/>
        <v>Charlotte Harbor Dragons (23)</v>
      </c>
      <c r="R88" s="13">
        <f t="shared" si="82"/>
        <v>4</v>
      </c>
      <c r="S88" s="15">
        <f t="shared" si="83"/>
        <v>8.0535879629629638E-3</v>
      </c>
      <c r="T88" s="6">
        <v>1</v>
      </c>
    </row>
    <row r="89" spans="1:20" x14ac:dyDescent="0.3">
      <c r="A89" s="235"/>
      <c r="B89" s="13" t="s">
        <v>56</v>
      </c>
      <c r="C89" s="13" t="s">
        <v>98</v>
      </c>
      <c r="D89" s="13" t="str">
        <f>'500M'!N75</f>
        <v>NBP SrC Women (21)</v>
      </c>
      <c r="E89" s="38">
        <f>_xlfn.XLOOKUP(D89,$Q$90:$Q$91,$P$90:$P$91)</f>
        <v>2</v>
      </c>
      <c r="F89" s="15">
        <v>9.2454861111111106E-3</v>
      </c>
      <c r="G89" s="11">
        <v>6.9444444444444404E-4</v>
      </c>
      <c r="H89" s="11">
        <f t="shared" si="75"/>
        <v>8.5510416666666669E-3</v>
      </c>
      <c r="I89" s="18"/>
      <c r="J89" s="18"/>
      <c r="K89" s="222" t="s">
        <v>4</v>
      </c>
      <c r="L89" s="223" t="s">
        <v>126</v>
      </c>
      <c r="M89" s="223" t="s">
        <v>1</v>
      </c>
      <c r="N89" s="224" t="s">
        <v>2</v>
      </c>
      <c r="O89" s="7"/>
      <c r="P89" s="222" t="s">
        <v>4</v>
      </c>
      <c r="Q89" s="223" t="s">
        <v>126</v>
      </c>
      <c r="R89" s="223" t="s">
        <v>1</v>
      </c>
      <c r="S89" s="224" t="s">
        <v>2</v>
      </c>
    </row>
    <row r="90" spans="1:20" x14ac:dyDescent="0.3">
      <c r="A90" s="235"/>
      <c r="B90" s="13" t="s">
        <v>57</v>
      </c>
      <c r="C90" s="13" t="s">
        <v>97</v>
      </c>
      <c r="D90" s="13" t="str">
        <f>'500M'!N74</f>
        <v>Vogue Dragons (17)</v>
      </c>
      <c r="E90" s="38">
        <f>_xlfn.XLOOKUP(D90,$Q$90:$Q$91,$P$90:$P$91)</f>
        <v>1</v>
      </c>
      <c r="F90" s="15">
        <v>8.8090277777777785E-3</v>
      </c>
      <c r="G90" s="11">
        <v>8.6805555555555497E-4</v>
      </c>
      <c r="H90" s="11">
        <f t="shared" si="75"/>
        <v>7.9409722222222243E-3</v>
      </c>
      <c r="I90" s="18"/>
      <c r="J90" s="18"/>
      <c r="K90" s="38">
        <f>RANK($N90,$N$90:$N$91,1)</f>
        <v>2</v>
      </c>
      <c r="L90" s="13" t="str">
        <f>D89</f>
        <v>NBP SrC Women (21)</v>
      </c>
      <c r="M90" s="13">
        <f>E89</f>
        <v>2</v>
      </c>
      <c r="N90" s="15">
        <f>H89</f>
        <v>8.5510416666666669E-3</v>
      </c>
      <c r="O90" s="8"/>
      <c r="P90" s="38">
        <v>1</v>
      </c>
      <c r="Q90" s="13" t="str">
        <f>VLOOKUP($P90,$K$90:$L$91,2,FALSE)</f>
        <v>Vogue Dragons (17)</v>
      </c>
      <c r="R90" s="13">
        <f>VLOOKUP($P90,$K$90:$M$91,3,FALSE)</f>
        <v>1</v>
      </c>
      <c r="S90" s="15">
        <f>VLOOKUP($P90,$K$90:$N$91,4,FALSE)</f>
        <v>7.9409722222222243E-3</v>
      </c>
      <c r="T90" s="6">
        <v>6</v>
      </c>
    </row>
    <row r="91" spans="1:20" x14ac:dyDescent="0.3">
      <c r="A91" s="121"/>
      <c r="B91" s="16"/>
      <c r="C91" s="16"/>
      <c r="D91" s="16"/>
      <c r="E91" s="6"/>
      <c r="F91" s="18"/>
      <c r="G91" s="137"/>
      <c r="H91" s="137"/>
      <c r="I91" s="18"/>
      <c r="J91" s="18"/>
      <c r="K91" s="38">
        <f>RANK($N91,$N$90:$N$91,1)</f>
        <v>1</v>
      </c>
      <c r="L91" s="13" t="str">
        <f>D90</f>
        <v>Vogue Dragons (17)</v>
      </c>
      <c r="M91" s="13">
        <f>E90</f>
        <v>1</v>
      </c>
      <c r="N91" s="15">
        <f>H90</f>
        <v>7.9409722222222243E-3</v>
      </c>
      <c r="P91" s="38">
        <v>2</v>
      </c>
      <c r="Q91" s="13" t="str">
        <f>VLOOKUP($P91,$K$90:$L$91,2,FALSE)</f>
        <v>NBP SrC Women (21)</v>
      </c>
      <c r="R91" s="13">
        <f>VLOOKUP($P91,$K$90:$M$91,3,FALSE)</f>
        <v>2</v>
      </c>
      <c r="S91" s="15">
        <f>VLOOKUP($P91,$K$90:$N$91,4,FALSE)</f>
        <v>8.5510416666666669E-3</v>
      </c>
      <c r="T91" s="6">
        <v>3</v>
      </c>
    </row>
    <row r="92" spans="1:20" x14ac:dyDescent="0.3">
      <c r="A92" s="99" t="s">
        <v>23</v>
      </c>
      <c r="B92" s="102" t="s">
        <v>0</v>
      </c>
      <c r="C92" s="103" t="s">
        <v>3</v>
      </c>
      <c r="D92" s="102" t="s">
        <v>107</v>
      </c>
      <c r="E92" s="102" t="s">
        <v>1</v>
      </c>
      <c r="F92" s="104" t="s">
        <v>2</v>
      </c>
      <c r="G92" s="105" t="s">
        <v>5</v>
      </c>
      <c r="H92" s="105" t="s">
        <v>38</v>
      </c>
      <c r="I92" s="18"/>
      <c r="J92" s="18"/>
    </row>
    <row r="93" spans="1:20" x14ac:dyDescent="0.3">
      <c r="A93" s="150">
        <f>A85+1</f>
        <v>21</v>
      </c>
      <c r="B93" s="13" t="s">
        <v>49</v>
      </c>
      <c r="C93" s="58" t="s">
        <v>111</v>
      </c>
      <c r="D93" s="13" t="str">
        <f>'500M'!N64</f>
        <v>Charlotte Harbor Dragons Sr B (24)</v>
      </c>
      <c r="E93" s="38">
        <f>_xlfn.XLOOKUP(D93,$Q$94:$Q$96,$P$94:$P$96)</f>
        <v>3</v>
      </c>
      <c r="F93" s="15">
        <v>7.5428240740740742E-3</v>
      </c>
      <c r="G93" s="11">
        <v>0</v>
      </c>
      <c r="H93" s="11">
        <f t="shared" ref="H93:H98" si="84">F93-G93</f>
        <v>7.5428240740740742E-3</v>
      </c>
      <c r="I93" s="26"/>
      <c r="J93" s="26"/>
      <c r="K93" s="63" t="s">
        <v>4</v>
      </c>
      <c r="L93" s="64" t="s">
        <v>123</v>
      </c>
      <c r="M93" s="64" t="s">
        <v>1</v>
      </c>
      <c r="N93" s="65" t="s">
        <v>2</v>
      </c>
      <c r="O93" s="7"/>
      <c r="P93" s="63" t="s">
        <v>4</v>
      </c>
      <c r="Q93" s="64" t="s">
        <v>123</v>
      </c>
      <c r="R93" s="64" t="s">
        <v>1</v>
      </c>
      <c r="S93" s="65" t="s">
        <v>2</v>
      </c>
    </row>
    <row r="94" spans="1:20" x14ac:dyDescent="0.3">
      <c r="A94" s="101">
        <f>A86+$G$4</f>
        <v>0.61319444444444415</v>
      </c>
      <c r="B94" s="13" t="s">
        <v>50</v>
      </c>
      <c r="C94" s="13" t="s">
        <v>112</v>
      </c>
      <c r="D94" s="13" t="str">
        <f>'500M'!N63</f>
        <v>NBP Dragons (8)</v>
      </c>
      <c r="E94" s="38">
        <f t="shared" ref="E94:E95" si="85">_xlfn.XLOOKUP(D94,$Q$94:$Q$96,$P$94:$P$96)</f>
        <v>2</v>
      </c>
      <c r="F94" s="228">
        <v>7.3994212962962954E-3</v>
      </c>
      <c r="G94" s="11">
        <v>1.7361111111111112E-4</v>
      </c>
      <c r="H94" s="230">
        <f t="shared" si="84"/>
        <v>7.2258101851851841E-3</v>
      </c>
      <c r="I94" s="37"/>
      <c r="J94" s="37"/>
      <c r="K94" s="38">
        <f>RANK($N94,$N$94:$N$96,1)</f>
        <v>3</v>
      </c>
      <c r="L94" s="13" t="str">
        <f>D93</f>
        <v>Charlotte Harbor Dragons Sr B (24)</v>
      </c>
      <c r="M94" s="13">
        <f>E93</f>
        <v>3</v>
      </c>
      <c r="N94" s="15">
        <f>H93</f>
        <v>7.5428240740740742E-3</v>
      </c>
      <c r="O94" s="8"/>
      <c r="P94" s="38">
        <v>1</v>
      </c>
      <c r="Q94" s="13" t="str">
        <f>VLOOKUP($P94,$K$94:$L$96,2,FALSE)</f>
        <v>SACA Golden Dragons Sr (2)</v>
      </c>
      <c r="R94" s="13">
        <f>VLOOKUP($P94,$K$94:$M$96,3,FALSE)</f>
        <v>1</v>
      </c>
      <c r="S94" s="15">
        <f>VLOOKUP($P94,$K$94:$N$96,4,FALSE)</f>
        <v>7.1795138888888889E-3</v>
      </c>
      <c r="T94" s="6">
        <v>7</v>
      </c>
    </row>
    <row r="95" spans="1:20" x14ac:dyDescent="0.3">
      <c r="A95" s="235"/>
      <c r="B95" s="13" t="s">
        <v>51</v>
      </c>
      <c r="C95" s="13" t="s">
        <v>113</v>
      </c>
      <c r="D95" s="13" t="str">
        <f>'500M'!N62</f>
        <v>SACA Golden Dragons Sr (2)</v>
      </c>
      <c r="E95" s="38">
        <f t="shared" si="85"/>
        <v>1</v>
      </c>
      <c r="F95" s="228">
        <v>7.5267361111111108E-3</v>
      </c>
      <c r="G95" s="11">
        <v>3.4722222222222224E-4</v>
      </c>
      <c r="H95" s="230">
        <f t="shared" si="84"/>
        <v>7.1795138888888889E-3</v>
      </c>
      <c r="I95" s="18"/>
      <c r="J95" s="18"/>
      <c r="K95" s="38">
        <f t="shared" ref="K95:K96" si="86">RANK($N95,$N$94:$N$96,1)</f>
        <v>2</v>
      </c>
      <c r="L95" s="13" t="str">
        <f t="shared" ref="L95:L96" si="87">D94</f>
        <v>NBP Dragons (8)</v>
      </c>
      <c r="M95" s="13">
        <f t="shared" ref="M95:M96" si="88">E94</f>
        <v>2</v>
      </c>
      <c r="N95" s="15">
        <f t="shared" ref="N95:N96" si="89">H94</f>
        <v>7.2258101851851841E-3</v>
      </c>
      <c r="P95" s="38">
        <v>2</v>
      </c>
      <c r="Q95" s="13" t="str">
        <f t="shared" ref="Q95:Q96" si="90">VLOOKUP($P95,$K$94:$L$96,2,FALSE)</f>
        <v>NBP Dragons (8)</v>
      </c>
      <c r="R95" s="13">
        <f t="shared" ref="R95:R96" si="91">VLOOKUP($P95,$K$94:$M$96,3,FALSE)</f>
        <v>2</v>
      </c>
      <c r="S95" s="15">
        <f t="shared" ref="S95:S96" si="92">VLOOKUP($P95,$K$94:$N$96,4,FALSE)</f>
        <v>7.2258101851851841E-3</v>
      </c>
      <c r="T95" s="6">
        <v>4</v>
      </c>
    </row>
    <row r="96" spans="1:20" x14ac:dyDescent="0.3">
      <c r="A96" s="235"/>
      <c r="B96" s="13" t="s">
        <v>55</v>
      </c>
      <c r="C96" s="13" t="s">
        <v>108</v>
      </c>
      <c r="D96" s="13" t="str">
        <f>'500M'!N72</f>
        <v>Pittsburgh Hearts of Steel (7)</v>
      </c>
      <c r="E96" s="38">
        <f>_xlfn.XLOOKUP(D96,$Q$98:$Q$100,$P$98:$P$100)</f>
        <v>3</v>
      </c>
      <c r="F96" s="15">
        <v>9.2745370370370377E-3</v>
      </c>
      <c r="G96" s="11">
        <v>5.2083333333333333E-4</v>
      </c>
      <c r="H96" s="11">
        <f t="shared" si="84"/>
        <v>8.7537037037037045E-3</v>
      </c>
      <c r="I96" s="18"/>
      <c r="J96" s="18"/>
      <c r="K96" s="38">
        <f t="shared" si="86"/>
        <v>1</v>
      </c>
      <c r="L96" s="13" t="str">
        <f t="shared" si="87"/>
        <v>SACA Golden Dragons Sr (2)</v>
      </c>
      <c r="M96" s="13">
        <f t="shared" si="88"/>
        <v>1</v>
      </c>
      <c r="N96" s="15">
        <f t="shared" si="89"/>
        <v>7.1795138888888889E-3</v>
      </c>
      <c r="P96" s="38">
        <v>3</v>
      </c>
      <c r="Q96" s="13" t="str">
        <f t="shared" si="90"/>
        <v>Charlotte Harbor Dragons Sr B (24)</v>
      </c>
      <c r="R96" s="13">
        <f t="shared" si="91"/>
        <v>3</v>
      </c>
      <c r="S96" s="15">
        <f t="shared" si="92"/>
        <v>7.5428240740740742E-3</v>
      </c>
      <c r="T96" s="6">
        <v>2</v>
      </c>
    </row>
    <row r="97" spans="1:20" x14ac:dyDescent="0.3">
      <c r="A97" s="235"/>
      <c r="B97" s="13" t="s">
        <v>56</v>
      </c>
      <c r="C97" s="13" t="s">
        <v>109</v>
      </c>
      <c r="D97" s="13" t="str">
        <f>'500M'!N71</f>
        <v>Rumblehorn (4)</v>
      </c>
      <c r="E97" s="38">
        <f t="shared" ref="E97:E98" si="93">_xlfn.XLOOKUP(D97,$Q$98:$Q$100,$P$98:$P$100)</f>
        <v>2</v>
      </c>
      <c r="F97" s="15">
        <v>8.8060185185185186E-3</v>
      </c>
      <c r="G97" s="11">
        <v>6.9444444444444404E-4</v>
      </c>
      <c r="H97" s="11">
        <f t="shared" si="84"/>
        <v>8.1115740740740749E-3</v>
      </c>
      <c r="I97" s="18"/>
      <c r="J97" s="18"/>
      <c r="K97" s="222" t="s">
        <v>4</v>
      </c>
      <c r="L97" s="223" t="s">
        <v>125</v>
      </c>
      <c r="M97" s="223" t="s">
        <v>1</v>
      </c>
      <c r="N97" s="224" t="s">
        <v>2</v>
      </c>
      <c r="O97" s="7"/>
      <c r="P97" s="222" t="s">
        <v>4</v>
      </c>
      <c r="Q97" s="223" t="s">
        <v>125</v>
      </c>
      <c r="R97" s="223" t="s">
        <v>1</v>
      </c>
      <c r="S97" s="224" t="s">
        <v>2</v>
      </c>
    </row>
    <row r="98" spans="1:20" x14ac:dyDescent="0.3">
      <c r="A98" s="235"/>
      <c r="B98" s="13" t="s">
        <v>57</v>
      </c>
      <c r="C98" s="13" t="s">
        <v>110</v>
      </c>
      <c r="D98" s="13" t="str">
        <f>'500M'!N70</f>
        <v>NBP SrB Women (5)</v>
      </c>
      <c r="E98" s="38">
        <f t="shared" si="93"/>
        <v>1</v>
      </c>
      <c r="F98" s="228">
        <v>8.8057870370370373E-3</v>
      </c>
      <c r="G98" s="11">
        <v>8.6805555555555497E-4</v>
      </c>
      <c r="H98" s="230">
        <f t="shared" si="84"/>
        <v>7.9377314814814831E-3</v>
      </c>
      <c r="I98" s="26"/>
      <c r="J98" s="26"/>
      <c r="K98" s="38">
        <f>RANK($N98,$N$98:$N$100,1)</f>
        <v>3</v>
      </c>
      <c r="L98" s="13" t="str">
        <f>D96</f>
        <v>Pittsburgh Hearts of Steel (7)</v>
      </c>
      <c r="M98" s="13">
        <f>E96</f>
        <v>3</v>
      </c>
      <c r="N98" s="15">
        <f>H96</f>
        <v>8.7537037037037045E-3</v>
      </c>
      <c r="O98" s="8"/>
      <c r="P98" s="38">
        <v>1</v>
      </c>
      <c r="Q98" s="13" t="str">
        <f>VLOOKUP($P98,$K$98:$L$100,2,FALSE)</f>
        <v>NBP SrB Women (5)</v>
      </c>
      <c r="R98" s="13">
        <f>VLOOKUP($P98,$K$98:$M$100,3,FALSE)</f>
        <v>1</v>
      </c>
      <c r="S98" s="15">
        <f>VLOOKUP($P98,$K$98:$N$100,4,FALSE)</f>
        <v>7.9377314814814831E-3</v>
      </c>
      <c r="T98" s="6">
        <v>7</v>
      </c>
    </row>
    <row r="99" spans="1:20" x14ac:dyDescent="0.3">
      <c r="G99" s="22"/>
      <c r="H99" s="22"/>
      <c r="K99" s="38">
        <f t="shared" ref="K99:K100" si="94">RANK($N99,$N$98:$N$100,1)</f>
        <v>2</v>
      </c>
      <c r="L99" s="13" t="str">
        <f t="shared" ref="L99:M99" si="95">D97</f>
        <v>Rumblehorn (4)</v>
      </c>
      <c r="M99" s="13">
        <f t="shared" si="95"/>
        <v>2</v>
      </c>
      <c r="N99" s="15">
        <f t="shared" ref="N99:N100" si="96">H97</f>
        <v>8.1115740740740749E-3</v>
      </c>
      <c r="P99" s="38">
        <v>2</v>
      </c>
      <c r="Q99" s="13" t="str">
        <f t="shared" ref="Q99:Q100" si="97">VLOOKUP($P99,$K$98:$L$100,2,FALSE)</f>
        <v>Rumblehorn (4)</v>
      </c>
      <c r="R99" s="13">
        <f t="shared" ref="R99:R100" si="98">VLOOKUP($P99,$K$98:$M$100,3,FALSE)</f>
        <v>2</v>
      </c>
      <c r="S99" s="15">
        <f t="shared" ref="S99:S100" si="99">VLOOKUP($P99,$K$98:$N$100,4,FALSE)</f>
        <v>8.1115740740740749E-3</v>
      </c>
      <c r="T99" s="6">
        <v>4</v>
      </c>
    </row>
    <row r="100" spans="1:20" x14ac:dyDescent="0.3">
      <c r="A100" s="45" t="s">
        <v>23</v>
      </c>
      <c r="B100" s="46" t="s">
        <v>0</v>
      </c>
      <c r="C100" s="47" t="s">
        <v>3</v>
      </c>
      <c r="D100" s="46" t="s">
        <v>106</v>
      </c>
      <c r="E100" s="46" t="s">
        <v>1</v>
      </c>
      <c r="F100" s="48" t="s">
        <v>2</v>
      </c>
      <c r="G100" s="50" t="s">
        <v>5</v>
      </c>
      <c r="H100" s="50" t="s">
        <v>38</v>
      </c>
      <c r="K100" s="38">
        <f t="shared" si="94"/>
        <v>1</v>
      </c>
      <c r="L100" s="13" t="str">
        <f t="shared" ref="L100:M100" si="100">D98</f>
        <v>NBP SrB Women (5)</v>
      </c>
      <c r="M100" s="13">
        <f t="shared" si="100"/>
        <v>1</v>
      </c>
      <c r="N100" s="15">
        <f t="shared" si="96"/>
        <v>7.9377314814814831E-3</v>
      </c>
      <c r="P100" s="38">
        <v>3</v>
      </c>
      <c r="Q100" s="13" t="str">
        <f t="shared" si="97"/>
        <v>Pittsburgh Hearts of Steel (7)</v>
      </c>
      <c r="R100" s="13">
        <f t="shared" si="98"/>
        <v>3</v>
      </c>
      <c r="S100" s="15">
        <f t="shared" si="99"/>
        <v>8.7537037037037045E-3</v>
      </c>
      <c r="T100" s="6">
        <v>2</v>
      </c>
    </row>
    <row r="101" spans="1:20" x14ac:dyDescent="0.3">
      <c r="A101" s="78">
        <f>A93+1</f>
        <v>22</v>
      </c>
      <c r="B101" s="13" t="s">
        <v>49</v>
      </c>
      <c r="C101" s="13">
        <v>4</v>
      </c>
      <c r="D101" s="13" t="str">
        <f>'500M'!N49</f>
        <v>Red Dragons Miami (18)</v>
      </c>
      <c r="E101" s="38">
        <f>_xlfn.XLOOKUP(D101,$Q$103:$Q$106,$P$103:$P$106)</f>
        <v>4</v>
      </c>
      <c r="F101" s="15">
        <v>7.5342592592592596E-3</v>
      </c>
      <c r="G101" s="11">
        <v>0</v>
      </c>
      <c r="H101" s="11">
        <f t="shared" ref="H101:H106" si="101">F101-G101</f>
        <v>7.5342592592592596E-3</v>
      </c>
    </row>
    <row r="102" spans="1:20" x14ac:dyDescent="0.3">
      <c r="A102" s="49">
        <f>A94+$G$4</f>
        <v>0.63402777777777752</v>
      </c>
      <c r="B102" s="13" t="s">
        <v>50</v>
      </c>
      <c r="C102" s="13">
        <v>3</v>
      </c>
      <c r="D102" s="13" t="str">
        <f>'500M'!N48</f>
        <v>SACA Golden Dragons (1)</v>
      </c>
      <c r="E102" s="38">
        <f t="shared" ref="E102:E104" si="102">_xlfn.XLOOKUP(D102,$Q$103:$Q$106,$P$103:$P$106)</f>
        <v>3</v>
      </c>
      <c r="F102" s="15">
        <v>7.2607638888888895E-3</v>
      </c>
      <c r="G102" s="11">
        <v>1.7361111111111112E-4</v>
      </c>
      <c r="H102" s="11">
        <f t="shared" si="101"/>
        <v>7.0871527777777782E-3</v>
      </c>
      <c r="K102" s="59" t="s">
        <v>4</v>
      </c>
      <c r="L102" s="61" t="s">
        <v>120</v>
      </c>
      <c r="M102" s="61" t="s">
        <v>1</v>
      </c>
      <c r="N102" s="62" t="s">
        <v>2</v>
      </c>
      <c r="O102" s="8"/>
      <c r="P102" s="59" t="s">
        <v>4</v>
      </c>
      <c r="Q102" s="60" t="s">
        <v>120</v>
      </c>
      <c r="R102" s="61" t="s">
        <v>1</v>
      </c>
      <c r="S102" s="62" t="s">
        <v>2</v>
      </c>
    </row>
    <row r="103" spans="1:20" x14ac:dyDescent="0.3">
      <c r="A103" s="235"/>
      <c r="B103" s="13" t="s">
        <v>51</v>
      </c>
      <c r="C103" s="13">
        <v>2</v>
      </c>
      <c r="D103" s="13" t="str">
        <f>'500M'!N47</f>
        <v>Windy City Dragon Boat Club (15)</v>
      </c>
      <c r="E103" s="38">
        <f t="shared" si="102"/>
        <v>2</v>
      </c>
      <c r="F103" s="15">
        <v>7.1071759259259256E-3</v>
      </c>
      <c r="G103" s="11">
        <v>3.4722222222222224E-4</v>
      </c>
      <c r="H103" s="11">
        <f t="shared" si="101"/>
        <v>6.7599537037037038E-3</v>
      </c>
      <c r="K103" s="38">
        <f>RANK($N103,$N$103:$N$106,1)</f>
        <v>4</v>
      </c>
      <c r="L103" s="13" t="str">
        <f>D101</f>
        <v>Red Dragons Miami (18)</v>
      </c>
      <c r="M103" s="13">
        <f>E101</f>
        <v>4</v>
      </c>
      <c r="N103" s="15">
        <f>H101</f>
        <v>7.5342592592592596E-3</v>
      </c>
      <c r="O103" s="8"/>
      <c r="P103" s="38">
        <v>1</v>
      </c>
      <c r="Q103" s="13" t="str">
        <f>VLOOKUP($P103,$K$103:$L$106,2,FALSE)</f>
        <v>Da Mixed (13)</v>
      </c>
      <c r="R103" s="13">
        <f>VLOOKUP($P103,$K$103:$M$106,3,FALSE)</f>
        <v>1</v>
      </c>
      <c r="S103" s="15">
        <f>VLOOKUP($P103,$K$103:$N$106,4,FALSE)</f>
        <v>6.6716435185185177E-3</v>
      </c>
      <c r="T103" s="6">
        <v>8</v>
      </c>
    </row>
    <row r="104" spans="1:20" x14ac:dyDescent="0.3">
      <c r="A104" s="235"/>
      <c r="B104" s="13" t="s">
        <v>55</v>
      </c>
      <c r="C104" s="13">
        <v>1</v>
      </c>
      <c r="D104" s="13" t="str">
        <f>'500M'!N46</f>
        <v>Da Mixed (13)</v>
      </c>
      <c r="E104" s="38">
        <f t="shared" si="102"/>
        <v>1</v>
      </c>
      <c r="F104" s="15">
        <v>7.1924768518518509E-3</v>
      </c>
      <c r="G104" s="11">
        <v>5.2083333333333333E-4</v>
      </c>
      <c r="H104" s="11">
        <f t="shared" si="101"/>
        <v>6.6716435185185177E-3</v>
      </c>
      <c r="K104" s="38">
        <f t="shared" ref="K104:K106" si="103">RANK($N104,$N$103:$N$106,1)</f>
        <v>3</v>
      </c>
      <c r="L104" s="13" t="str">
        <f t="shared" ref="L104:M104" si="104">D102</f>
        <v>SACA Golden Dragons (1)</v>
      </c>
      <c r="M104" s="13">
        <f t="shared" si="104"/>
        <v>3</v>
      </c>
      <c r="N104" s="15">
        <f t="shared" ref="N104:N106" si="105">H102</f>
        <v>7.0871527777777782E-3</v>
      </c>
      <c r="P104" s="38">
        <v>2</v>
      </c>
      <c r="Q104" s="13" t="str">
        <f t="shared" ref="Q104:Q106" si="106">VLOOKUP($P104,$K$103:$L$106,2,FALSE)</f>
        <v>Windy City Dragon Boat Club (15)</v>
      </c>
      <c r="R104" s="13">
        <f t="shared" ref="R104:R106" si="107">VLOOKUP($P104,$K$103:$M$106,3,FALSE)</f>
        <v>2</v>
      </c>
      <c r="S104" s="15">
        <f t="shared" ref="S104:S106" si="108">VLOOKUP($P104,$K$103:$N$106,4,FALSE)</f>
        <v>6.7599537037037038E-3</v>
      </c>
      <c r="T104" s="6">
        <v>5</v>
      </c>
    </row>
    <row r="105" spans="1:20" x14ac:dyDescent="0.3">
      <c r="A105" s="235"/>
      <c r="B105" s="13" t="s">
        <v>56</v>
      </c>
      <c r="C105" s="13" t="s">
        <v>98</v>
      </c>
      <c r="D105" s="13" t="str">
        <f>'500M'!N67</f>
        <v>Silver Dragons (16)</v>
      </c>
      <c r="E105" s="38">
        <f>_xlfn.XLOOKUP(D105,$Q$108:$Q$109,$P$108:$P$109)</f>
        <v>2</v>
      </c>
      <c r="F105" s="15">
        <v>9.2711805555555551E-3</v>
      </c>
      <c r="G105" s="11">
        <v>6.9444444444444404E-4</v>
      </c>
      <c r="H105" s="11">
        <f t="shared" si="101"/>
        <v>8.5767361111111114E-3</v>
      </c>
      <c r="K105" s="38">
        <f t="shared" si="103"/>
        <v>2</v>
      </c>
      <c r="L105" s="13" t="str">
        <f t="shared" ref="L105:M105" si="109">D103</f>
        <v>Windy City Dragon Boat Club (15)</v>
      </c>
      <c r="M105" s="13">
        <f t="shared" si="109"/>
        <v>2</v>
      </c>
      <c r="N105" s="15">
        <f t="shared" si="105"/>
        <v>6.7599537037037038E-3</v>
      </c>
      <c r="O105" s="7"/>
      <c r="P105" s="38">
        <v>3</v>
      </c>
      <c r="Q105" s="13" t="str">
        <f t="shared" si="106"/>
        <v>SACA Golden Dragons (1)</v>
      </c>
      <c r="R105" s="13">
        <f t="shared" si="107"/>
        <v>3</v>
      </c>
      <c r="S105" s="15">
        <f t="shared" si="108"/>
        <v>7.0871527777777782E-3</v>
      </c>
      <c r="T105" s="6">
        <v>3</v>
      </c>
    </row>
    <row r="106" spans="1:20" x14ac:dyDescent="0.3">
      <c r="A106" s="235"/>
      <c r="B106" s="13" t="s">
        <v>57</v>
      </c>
      <c r="C106" s="13" t="s">
        <v>97</v>
      </c>
      <c r="D106" s="13" t="str">
        <f>'500M'!N66</f>
        <v>Draggin Dragons (9)</v>
      </c>
      <c r="E106" s="38">
        <f>_xlfn.XLOOKUP(D106,$Q$108:$Q$109,$P$108:$P$109)</f>
        <v>1</v>
      </c>
      <c r="F106" s="15">
        <v>8.1692129629629632E-3</v>
      </c>
      <c r="G106" s="11">
        <v>8.6805555555555497E-4</v>
      </c>
      <c r="H106" s="11">
        <f t="shared" si="101"/>
        <v>7.3011574074074081E-3</v>
      </c>
      <c r="I106" s="26"/>
      <c r="J106" s="26"/>
      <c r="K106" s="38">
        <f t="shared" si="103"/>
        <v>1</v>
      </c>
      <c r="L106" s="13" t="str">
        <f t="shared" ref="L106:M106" si="110">D104</f>
        <v>Da Mixed (13)</v>
      </c>
      <c r="M106" s="13">
        <f t="shared" si="110"/>
        <v>1</v>
      </c>
      <c r="N106" s="15">
        <f t="shared" si="105"/>
        <v>6.6716435185185177E-3</v>
      </c>
      <c r="O106" s="8"/>
      <c r="P106" s="38">
        <v>4</v>
      </c>
      <c r="Q106" s="13" t="str">
        <f t="shared" si="106"/>
        <v>Red Dragons Miami (18)</v>
      </c>
      <c r="R106" s="13">
        <f t="shared" si="107"/>
        <v>4</v>
      </c>
      <c r="S106" s="15">
        <f t="shared" si="108"/>
        <v>7.5342592592592596E-3</v>
      </c>
      <c r="T106" s="6">
        <v>1</v>
      </c>
    </row>
    <row r="107" spans="1:20" x14ac:dyDescent="0.3">
      <c r="K107" s="63" t="s">
        <v>4</v>
      </c>
      <c r="L107" s="64" t="s">
        <v>124</v>
      </c>
      <c r="M107" s="64" t="s">
        <v>1</v>
      </c>
      <c r="N107" s="65" t="s">
        <v>2</v>
      </c>
      <c r="O107" s="7"/>
      <c r="P107" s="63" t="s">
        <v>4</v>
      </c>
      <c r="Q107" s="64" t="s">
        <v>124</v>
      </c>
      <c r="R107" s="64" t="s">
        <v>1</v>
      </c>
      <c r="S107" s="65" t="s">
        <v>2</v>
      </c>
    </row>
    <row r="108" spans="1:20" x14ac:dyDescent="0.3">
      <c r="K108" s="38">
        <f>RANK($N108,$N$108:$N$109,1)</f>
        <v>2</v>
      </c>
      <c r="L108" s="13" t="str">
        <f>D105</f>
        <v>Silver Dragons (16)</v>
      </c>
      <c r="M108" s="13">
        <f>E105</f>
        <v>2</v>
      </c>
      <c r="N108" s="15">
        <f>H105</f>
        <v>8.5767361111111114E-3</v>
      </c>
      <c r="O108" s="8"/>
      <c r="P108" s="38">
        <v>1</v>
      </c>
      <c r="Q108" s="13" t="str">
        <f>VLOOKUP($P108,$K$108:$L$109,2,FALSE)</f>
        <v>Draggin Dragons (9)</v>
      </c>
      <c r="R108" s="13">
        <f>VLOOKUP($P108,$K$108:$M$109,3,FALSE)</f>
        <v>1</v>
      </c>
      <c r="S108" s="15">
        <f>VLOOKUP($P108,$K$108:$N$109,4,FALSE)</f>
        <v>7.3011574074074081E-3</v>
      </c>
      <c r="T108" s="6">
        <v>6</v>
      </c>
    </row>
    <row r="109" spans="1:20" x14ac:dyDescent="0.3">
      <c r="K109" s="38">
        <f>RANK($N109,$N$108:$N$109,1)</f>
        <v>1</v>
      </c>
      <c r="L109" s="13" t="str">
        <f>D106</f>
        <v>Draggin Dragons (9)</v>
      </c>
      <c r="M109" s="13">
        <f>E106</f>
        <v>1</v>
      </c>
      <c r="N109" s="15">
        <f>H106</f>
        <v>7.3011574074074081E-3</v>
      </c>
      <c r="P109" s="38">
        <v>2</v>
      </c>
      <c r="Q109" s="13" t="str">
        <f>VLOOKUP($P109,$K$108:$L$109,2,FALSE)</f>
        <v>Silver Dragons (16)</v>
      </c>
      <c r="R109" s="13">
        <f>VLOOKUP($P109,$K$108:$M$109,3,FALSE)</f>
        <v>2</v>
      </c>
      <c r="S109" s="15">
        <f>VLOOKUP($P109,$K$108:$N$109,4,FALSE)</f>
        <v>8.5767361111111114E-3</v>
      </c>
      <c r="T109" s="6">
        <v>3</v>
      </c>
    </row>
    <row r="115" spans="9:20" x14ac:dyDescent="0.3">
      <c r="I115" s="23"/>
      <c r="J115" s="23"/>
    </row>
    <row r="116" spans="9:20" x14ac:dyDescent="0.3">
      <c r="I116" s="23"/>
      <c r="J116" s="23"/>
    </row>
    <row r="117" spans="9:20" x14ac:dyDescent="0.3">
      <c r="I117" s="23"/>
      <c r="J117" s="23"/>
      <c r="T117" s="6"/>
    </row>
    <row r="118" spans="9:20" x14ac:dyDescent="0.3">
      <c r="I118" s="23"/>
      <c r="J118" s="23"/>
      <c r="T118" s="6"/>
    </row>
    <row r="119" spans="9:20" x14ac:dyDescent="0.3">
      <c r="I119" s="23"/>
      <c r="J119" s="23"/>
      <c r="T119" s="6"/>
    </row>
    <row r="120" spans="9:20" x14ac:dyDescent="0.3">
      <c r="I120" s="23"/>
      <c r="J120" s="23"/>
      <c r="T120" s="6"/>
    </row>
    <row r="121" spans="9:20" x14ac:dyDescent="0.3">
      <c r="I121" s="23"/>
      <c r="J121" s="23"/>
      <c r="T121" s="6"/>
    </row>
    <row r="122" spans="9:20" x14ac:dyDescent="0.3">
      <c r="I122" s="23"/>
      <c r="J122" s="23"/>
      <c r="T122" s="6"/>
    </row>
    <row r="123" spans="9:20" x14ac:dyDescent="0.3">
      <c r="I123" s="23"/>
      <c r="J123" s="23"/>
      <c r="T123" s="6"/>
    </row>
    <row r="124" spans="9:20" x14ac:dyDescent="0.3">
      <c r="I124" s="23"/>
      <c r="J124" s="23"/>
      <c r="T124" s="6"/>
    </row>
    <row r="125" spans="9:20" x14ac:dyDescent="0.3">
      <c r="I125" s="23"/>
      <c r="J125" s="23"/>
      <c r="T125" s="6"/>
    </row>
    <row r="126" spans="9:20" x14ac:dyDescent="0.3">
      <c r="I126" s="23"/>
      <c r="J126" s="23"/>
      <c r="T126" s="6"/>
    </row>
    <row r="127" spans="9:20" x14ac:dyDescent="0.3">
      <c r="I127" s="23"/>
      <c r="J127" s="23"/>
      <c r="T127" s="6"/>
    </row>
    <row r="128" spans="9:20" x14ac:dyDescent="0.3">
      <c r="I128" s="23"/>
      <c r="J128" s="23"/>
      <c r="T128" s="6"/>
    </row>
    <row r="129" spans="9:20" x14ac:dyDescent="0.3">
      <c r="I129" s="23"/>
      <c r="J129" s="23"/>
      <c r="T129" s="6"/>
    </row>
    <row r="130" spans="9:20" ht="13.8" x14ac:dyDescent="0.25">
      <c r="I130" s="23"/>
      <c r="J130" s="23"/>
      <c r="T130" s="81"/>
    </row>
    <row r="131" spans="9:20" x14ac:dyDescent="0.3">
      <c r="I131" s="23"/>
      <c r="J131" s="23"/>
      <c r="T131" s="80"/>
    </row>
    <row r="132" spans="9:20" x14ac:dyDescent="0.3">
      <c r="I132" s="23"/>
      <c r="J132" s="23"/>
      <c r="T132" s="6"/>
    </row>
    <row r="133" spans="9:20" x14ac:dyDescent="0.3">
      <c r="I133" s="23"/>
      <c r="J133" s="23"/>
      <c r="T133" s="6"/>
    </row>
    <row r="134" spans="9:20" x14ac:dyDescent="0.3">
      <c r="I134" s="23"/>
      <c r="J134" s="23"/>
      <c r="T134" s="80"/>
    </row>
    <row r="135" spans="9:20" x14ac:dyDescent="0.3">
      <c r="I135" s="23"/>
      <c r="J135" s="23"/>
    </row>
    <row r="136" spans="9:20" x14ac:dyDescent="0.3">
      <c r="I136" s="23"/>
      <c r="J136" s="23"/>
      <c r="T136" s="6"/>
    </row>
    <row r="137" spans="9:20" x14ac:dyDescent="0.3">
      <c r="I137" s="23"/>
      <c r="J137" s="23"/>
      <c r="T137" s="6"/>
    </row>
    <row r="138" spans="9:20" x14ac:dyDescent="0.3">
      <c r="I138" s="23"/>
      <c r="J138" s="23"/>
      <c r="T138" s="6"/>
    </row>
    <row r="139" spans="9:20" x14ac:dyDescent="0.3">
      <c r="I139" s="23"/>
      <c r="J139" s="23"/>
    </row>
    <row r="140" spans="9:20" x14ac:dyDescent="0.3">
      <c r="I140" s="137"/>
      <c r="J140" s="137"/>
      <c r="T140" s="6"/>
    </row>
    <row r="141" spans="9:20" x14ac:dyDescent="0.3">
      <c r="I141" s="137"/>
      <c r="J141" s="137"/>
      <c r="T141" s="6"/>
    </row>
    <row r="142" spans="9:20" x14ac:dyDescent="0.3">
      <c r="I142" s="137"/>
      <c r="J142" s="137"/>
      <c r="T142" s="6"/>
    </row>
    <row r="143" spans="9:20" x14ac:dyDescent="0.3">
      <c r="I143" s="137"/>
      <c r="J143" s="137"/>
      <c r="T143" s="6"/>
    </row>
    <row r="144" spans="9:20" x14ac:dyDescent="0.3">
      <c r="I144" s="137"/>
      <c r="J144" s="137"/>
      <c r="T144" s="6"/>
    </row>
    <row r="145" spans="9:20" x14ac:dyDescent="0.3">
      <c r="I145" s="22"/>
      <c r="J145" s="22"/>
      <c r="T145" s="6"/>
    </row>
    <row r="146" spans="9:20" x14ac:dyDescent="0.3">
      <c r="I146" s="22"/>
      <c r="J146" s="22"/>
      <c r="T146" s="6"/>
    </row>
    <row r="147" spans="9:20" x14ac:dyDescent="0.3">
      <c r="I147" s="22"/>
      <c r="J147" s="22"/>
      <c r="T147" s="6"/>
    </row>
    <row r="148" spans="9:20" x14ac:dyDescent="0.3">
      <c r="I148" s="22"/>
      <c r="J148" s="22"/>
      <c r="T148" s="6"/>
    </row>
    <row r="149" spans="9:20" x14ac:dyDescent="0.3">
      <c r="I149" s="22"/>
      <c r="J149" s="22"/>
      <c r="T149" s="6"/>
    </row>
    <row r="150" spans="9:20" x14ac:dyDescent="0.3">
      <c r="I150" s="22"/>
      <c r="J150" s="22"/>
      <c r="T150" s="6"/>
    </row>
    <row r="151" spans="9:20" x14ac:dyDescent="0.3">
      <c r="I151" s="22"/>
      <c r="J151" s="22"/>
    </row>
    <row r="152" spans="9:20" x14ac:dyDescent="0.3">
      <c r="I152" s="22"/>
      <c r="J152" s="22"/>
      <c r="T152" s="6"/>
    </row>
    <row r="153" spans="9:20" x14ac:dyDescent="0.3">
      <c r="I153" s="22"/>
      <c r="J153" s="22"/>
      <c r="T153" s="6"/>
    </row>
    <row r="154" spans="9:20" x14ac:dyDescent="0.3">
      <c r="I154" s="22"/>
      <c r="J154" s="22"/>
    </row>
    <row r="155" spans="9:20" x14ac:dyDescent="0.3">
      <c r="I155" s="22"/>
      <c r="J155" s="22"/>
      <c r="T155" s="6"/>
    </row>
    <row r="156" spans="9:20" x14ac:dyDescent="0.3">
      <c r="I156" s="22"/>
      <c r="J156" s="22"/>
      <c r="T156" s="6"/>
    </row>
    <row r="157" spans="9:20" x14ac:dyDescent="0.3">
      <c r="I157" s="22"/>
      <c r="J157" s="22"/>
      <c r="T157" s="6"/>
    </row>
    <row r="158" spans="9:20" x14ac:dyDescent="0.3">
      <c r="I158" s="22"/>
      <c r="J158" s="22"/>
    </row>
    <row r="159" spans="9:20" x14ac:dyDescent="0.3">
      <c r="I159" s="22"/>
      <c r="J159" s="22"/>
      <c r="T159" s="6"/>
    </row>
    <row r="160" spans="9:20" x14ac:dyDescent="0.3">
      <c r="T160" s="6"/>
    </row>
    <row r="161" spans="20:20" x14ac:dyDescent="0.3">
      <c r="T161" s="6"/>
    </row>
    <row r="162" spans="20:20" x14ac:dyDescent="0.3">
      <c r="T162" s="6"/>
    </row>
    <row r="163" spans="20:20" x14ac:dyDescent="0.3">
      <c r="T163" s="6"/>
    </row>
    <row r="164" spans="20:20" x14ac:dyDescent="0.3">
      <c r="T164" s="6"/>
    </row>
    <row r="165" spans="20:20" x14ac:dyDescent="0.3">
      <c r="T165" s="6"/>
    </row>
    <row r="166" spans="20:20" x14ac:dyDescent="0.3">
      <c r="T166" s="6"/>
    </row>
    <row r="167" spans="20:20" x14ac:dyDescent="0.3">
      <c r="T167" s="6"/>
    </row>
    <row r="168" spans="20:20" x14ac:dyDescent="0.3">
      <c r="T168" s="6"/>
    </row>
    <row r="171" spans="20:20" x14ac:dyDescent="0.3">
      <c r="T171" s="6"/>
    </row>
    <row r="172" spans="20:20" x14ac:dyDescent="0.3">
      <c r="T172" s="6"/>
    </row>
    <row r="173" spans="20:20" x14ac:dyDescent="0.3">
      <c r="T173" s="6"/>
    </row>
    <row r="174" spans="20:20" x14ac:dyDescent="0.3">
      <c r="T174" s="6"/>
    </row>
    <row r="175" spans="20:20" x14ac:dyDescent="0.3">
      <c r="T175" s="6"/>
    </row>
    <row r="176" spans="20:20" x14ac:dyDescent="0.3">
      <c r="T176" s="6"/>
    </row>
    <row r="177" spans="20:20" x14ac:dyDescent="0.3">
      <c r="T177" s="6"/>
    </row>
    <row r="178" spans="20:20" x14ac:dyDescent="0.3">
      <c r="T178" s="6"/>
    </row>
    <row r="179" spans="20:20" x14ac:dyDescent="0.3">
      <c r="T179" s="6"/>
    </row>
    <row r="180" spans="20:20" x14ac:dyDescent="0.3">
      <c r="T180" s="6"/>
    </row>
    <row r="181" spans="20:20" x14ac:dyDescent="0.3">
      <c r="T181" s="6"/>
    </row>
    <row r="182" spans="20:20" x14ac:dyDescent="0.3">
      <c r="T182" s="6"/>
    </row>
    <row r="183" spans="20:20" x14ac:dyDescent="0.3">
      <c r="T183" s="6"/>
    </row>
  </sheetData>
  <mergeCells count="14">
    <mergeCell ref="A77:A80"/>
    <mergeCell ref="A87:A90"/>
    <mergeCell ref="A103:A106"/>
    <mergeCell ref="A3:F4"/>
    <mergeCell ref="A5:F6"/>
    <mergeCell ref="A13:A16"/>
    <mergeCell ref="A21:A24"/>
    <mergeCell ref="A29:A32"/>
    <mergeCell ref="A37:A40"/>
    <mergeCell ref="A45:A48"/>
    <mergeCell ref="A53:A56"/>
    <mergeCell ref="A61:A64"/>
    <mergeCell ref="A69:A72"/>
    <mergeCell ref="A95:A98"/>
  </mergeCells>
  <phoneticPr fontId="10" type="noConversion"/>
  <printOptions horizontalCentered="1"/>
  <pageMargins left="0" right="0" top="0.75000000000000011" bottom="0.75000000000000011" header="0.31" footer="0.31"/>
  <pageSetup scale="22" orientation="portrait" copies="6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12"/>
  <sheetViews>
    <sheetView topLeftCell="E1" zoomScale="140" zoomScaleNormal="140" workbookViewId="0">
      <selection activeCell="G1" sqref="G1:G4"/>
    </sheetView>
  </sheetViews>
  <sheetFormatPr defaultColWidth="59.109375" defaultRowHeight="10.199999999999999" x14ac:dyDescent="0.3"/>
  <cols>
    <col min="1" max="8" width="35.6640625" style="43" customWidth="1"/>
    <col min="9" max="16384" width="59.109375" style="43"/>
  </cols>
  <sheetData>
    <row r="1" spans="1:8" s="42" customFormat="1" ht="25.05" customHeight="1" x14ac:dyDescent="0.3">
      <c r="A1" s="52" t="s">
        <v>8</v>
      </c>
      <c r="B1" s="52" t="s">
        <v>78</v>
      </c>
      <c r="C1" s="53" t="s">
        <v>77</v>
      </c>
      <c r="D1" s="53" t="s">
        <v>85</v>
      </c>
      <c r="E1" s="53" t="s">
        <v>73</v>
      </c>
      <c r="F1" s="53" t="s">
        <v>80</v>
      </c>
      <c r="G1" s="54" t="s">
        <v>15</v>
      </c>
      <c r="H1" s="54" t="s">
        <v>39</v>
      </c>
    </row>
    <row r="2" spans="1:8" ht="25.05" customHeight="1" x14ac:dyDescent="0.3">
      <c r="A2" s="84" t="s">
        <v>65</v>
      </c>
      <c r="B2" s="57" t="s">
        <v>71</v>
      </c>
      <c r="C2" s="57" t="s">
        <v>91</v>
      </c>
      <c r="D2" s="84" t="s">
        <v>83</v>
      </c>
      <c r="E2" s="57" t="s">
        <v>74</v>
      </c>
      <c r="F2" s="57" t="s">
        <v>81</v>
      </c>
      <c r="G2" s="57" t="s">
        <v>63</v>
      </c>
      <c r="H2" s="57" t="s">
        <v>64</v>
      </c>
    </row>
    <row r="3" spans="1:8" ht="25.05" customHeight="1" x14ac:dyDescent="0.3">
      <c r="A3" s="84" t="s">
        <v>66</v>
      </c>
      <c r="B3" s="57" t="s">
        <v>72</v>
      </c>
      <c r="C3" s="57" t="s">
        <v>114</v>
      </c>
      <c r="D3" s="84" t="s">
        <v>115</v>
      </c>
      <c r="E3" s="57" t="s">
        <v>75</v>
      </c>
      <c r="F3" s="57" t="s">
        <v>82</v>
      </c>
      <c r="G3" s="57" t="s">
        <v>52</v>
      </c>
      <c r="H3" s="85"/>
    </row>
    <row r="4" spans="1:8" ht="25.05" customHeight="1" x14ac:dyDescent="0.3">
      <c r="A4" s="84" t="s">
        <v>67</v>
      </c>
      <c r="B4" s="57" t="s">
        <v>92</v>
      </c>
      <c r="C4" s="57" t="s">
        <v>70</v>
      </c>
      <c r="D4" s="85"/>
      <c r="E4" s="57" t="s">
        <v>76</v>
      </c>
      <c r="F4" s="85"/>
      <c r="G4" s="57" t="s">
        <v>53</v>
      </c>
      <c r="H4" s="85"/>
    </row>
    <row r="5" spans="1:8" ht="25.05" customHeight="1" x14ac:dyDescent="0.3">
      <c r="A5" s="84" t="s">
        <v>68</v>
      </c>
      <c r="B5" s="57" t="s">
        <v>69</v>
      </c>
      <c r="C5" s="51"/>
      <c r="D5" s="51"/>
      <c r="E5" s="51"/>
      <c r="F5" s="51"/>
      <c r="G5" s="85"/>
      <c r="H5" s="85"/>
    </row>
    <row r="6" spans="1:8" ht="25.05" customHeight="1" x14ac:dyDescent="0.3">
      <c r="A6" s="85"/>
      <c r="C6" s="51"/>
      <c r="D6" s="51"/>
      <c r="E6" s="51"/>
      <c r="F6" s="51"/>
      <c r="G6" s="85"/>
      <c r="H6" s="51"/>
    </row>
    <row r="7" spans="1:8" ht="25.05" customHeight="1" x14ac:dyDescent="0.3">
      <c r="A7" s="85"/>
      <c r="C7" s="51"/>
      <c r="D7" s="51"/>
      <c r="E7" s="51"/>
      <c r="F7" s="51"/>
      <c r="G7" s="51"/>
      <c r="H7" s="51"/>
    </row>
    <row r="8" spans="1:8" ht="25.05" customHeight="1" x14ac:dyDescent="0.3">
      <c r="A8" s="85"/>
      <c r="C8" s="51"/>
      <c r="D8" s="51"/>
      <c r="E8" s="51"/>
      <c r="F8" s="51"/>
      <c r="G8" s="51"/>
      <c r="H8" s="51"/>
    </row>
    <row r="9" spans="1:8" ht="25.05" customHeight="1" x14ac:dyDescent="0.3">
      <c r="A9" s="85"/>
      <c r="C9" s="51"/>
      <c r="D9" s="51"/>
      <c r="E9" s="51"/>
      <c r="F9" s="51"/>
    </row>
    <row r="10" spans="1:8" ht="13.2" x14ac:dyDescent="0.3">
      <c r="B10" s="51"/>
    </row>
    <row r="11" spans="1:8" s="56" customFormat="1" ht="25.05" customHeight="1" x14ac:dyDescent="0.3">
      <c r="A11" s="56">
        <f>COUNTA(A2:A9)</f>
        <v>4</v>
      </c>
      <c r="B11" s="56">
        <f>COUNTA(B2:B10)</f>
        <v>4</v>
      </c>
      <c r="C11" s="56">
        <f>COUNTA(C2:C9)</f>
        <v>3</v>
      </c>
      <c r="D11" s="56">
        <f>COUNTA(D2:D9)</f>
        <v>2</v>
      </c>
      <c r="E11" s="56">
        <f>COUNTA(E2:E9)</f>
        <v>3</v>
      </c>
      <c r="F11" s="56">
        <f>COUNTA(F2:F9)</f>
        <v>2</v>
      </c>
      <c r="G11" s="56">
        <f>COUNTA(G2:G9)</f>
        <v>3</v>
      </c>
      <c r="H11" s="56">
        <f t="shared" ref="H11" si="0">COUNTA(H2:H9)</f>
        <v>1</v>
      </c>
    </row>
    <row r="12" spans="1:8" ht="13.2" x14ac:dyDescent="0.3">
      <c r="A12" s="55"/>
    </row>
  </sheetData>
  <sortState xmlns:xlrd2="http://schemas.microsoft.com/office/spreadsheetml/2017/richdata2" ref="A2:A6">
    <sortCondition ref="A2:A6"/>
  </sortState>
  <pageMargins left="0.75" right="0.75" top="1" bottom="1" header="0.5" footer="0.5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G34"/>
  <sheetViews>
    <sheetView showZeros="0" zoomScaleNormal="100" workbookViewId="0">
      <selection activeCell="C11" sqref="C11"/>
    </sheetView>
  </sheetViews>
  <sheetFormatPr defaultColWidth="11.44140625" defaultRowHeight="30" customHeight="1" x14ac:dyDescent="0.55000000000000004"/>
  <cols>
    <col min="2" max="2" width="35.6640625" customWidth="1"/>
    <col min="3" max="6" width="35.6640625" style="82" customWidth="1"/>
    <col min="7" max="7" width="11.44140625" style="120"/>
  </cols>
  <sheetData>
    <row r="1" spans="2:7" ht="30" customHeight="1" x14ac:dyDescent="0.55000000000000004">
      <c r="B1" s="134" t="s">
        <v>8</v>
      </c>
      <c r="C1" s="135">
        <v>500</v>
      </c>
      <c r="D1" s="135">
        <v>200</v>
      </c>
      <c r="E1" s="135" t="s">
        <v>25</v>
      </c>
      <c r="F1" s="135" t="s">
        <v>37</v>
      </c>
    </row>
    <row r="2" spans="2:7" ht="30" customHeight="1" x14ac:dyDescent="0.5">
      <c r="B2" s="57" t="s">
        <v>65</v>
      </c>
      <c r="C2" s="117">
        <f>VLOOKUP($B2,'500M'!$N$46:$Q$49,4,FALSE)</f>
        <v>3</v>
      </c>
      <c r="D2" s="117">
        <f>VLOOKUP($B2,'200M &amp; 2K'!$Q$43:$T$46,4,FALSE)</f>
        <v>3</v>
      </c>
      <c r="E2" s="117">
        <f>VLOOKUP($B2,'200M &amp; 2K'!$Q$103:$T$106,4,FALSE)</f>
        <v>3</v>
      </c>
      <c r="F2" s="83">
        <f t="shared" ref="F2:F5" si="0">C2+D2+E2</f>
        <v>9</v>
      </c>
      <c r="G2" s="138">
        <f>RANK($F2,$F$2:$F$5,0)</f>
        <v>3</v>
      </c>
    </row>
    <row r="3" spans="2:7" ht="30" customHeight="1" x14ac:dyDescent="0.5">
      <c r="B3" s="57" t="s">
        <v>66</v>
      </c>
      <c r="C3" s="117">
        <f>VLOOKUP($B3,'500M'!$N$46:$Q$49,4,FALSE)</f>
        <v>8</v>
      </c>
      <c r="D3" s="117">
        <f>VLOOKUP($B3,'200M &amp; 2K'!$Q$43:$T$46,4,FALSE)</f>
        <v>8</v>
      </c>
      <c r="E3" s="117">
        <f>VLOOKUP($B3,'200M &amp; 2K'!$Q$103:$T$106,4,FALSE)</f>
        <v>8</v>
      </c>
      <c r="F3" s="83">
        <f t="shared" si="0"/>
        <v>24</v>
      </c>
      <c r="G3" s="138">
        <f>RANK($F3,$F$2:$F$5,0)</f>
        <v>1</v>
      </c>
    </row>
    <row r="4" spans="2:7" ht="30" customHeight="1" x14ac:dyDescent="0.5">
      <c r="B4" s="57" t="s">
        <v>67</v>
      </c>
      <c r="C4" s="117">
        <f>VLOOKUP($B4,'500M'!$N$46:$Q$49,4,FALSE)</f>
        <v>5</v>
      </c>
      <c r="D4" s="117">
        <f>VLOOKUP($B4,'200M &amp; 2K'!$Q$43:$T$46,4,FALSE)</f>
        <v>5</v>
      </c>
      <c r="E4" s="117">
        <f>VLOOKUP($B4,'200M &amp; 2K'!$Q$103:$T$106,4,FALSE)</f>
        <v>5</v>
      </c>
      <c r="F4" s="83">
        <f t="shared" si="0"/>
        <v>15</v>
      </c>
      <c r="G4" s="138">
        <f>RANK($F4,$F$2:$F$5,0)</f>
        <v>2</v>
      </c>
    </row>
    <row r="5" spans="2:7" ht="30" customHeight="1" x14ac:dyDescent="0.5">
      <c r="B5" s="57" t="s">
        <v>68</v>
      </c>
      <c r="C5" s="117">
        <f>VLOOKUP($B5,'500M'!$N$46:$Q$49,4,FALSE)</f>
        <v>1</v>
      </c>
      <c r="D5" s="117">
        <f>VLOOKUP($B5,'200M &amp; 2K'!$Q$43:$T$46,4,FALSE)</f>
        <v>1</v>
      </c>
      <c r="E5" s="117">
        <f>VLOOKUP($B5,'200M &amp; 2K'!$Q$103:$T$106,4,FALSE)</f>
        <v>1</v>
      </c>
      <c r="F5" s="83">
        <f t="shared" si="0"/>
        <v>3</v>
      </c>
      <c r="G5" s="138">
        <f>RANK($F5,$F$2:$F$5,0)</f>
        <v>4</v>
      </c>
    </row>
    <row r="7" spans="2:7" ht="30" customHeight="1" x14ac:dyDescent="0.55000000000000004">
      <c r="B7" s="136" t="s">
        <v>26</v>
      </c>
      <c r="C7" s="124">
        <v>500</v>
      </c>
      <c r="D7" s="124">
        <v>200</v>
      </c>
      <c r="E7" s="124" t="s">
        <v>25</v>
      </c>
      <c r="F7" s="124" t="s">
        <v>37</v>
      </c>
    </row>
    <row r="8" spans="2:7" ht="30" customHeight="1" x14ac:dyDescent="0.5">
      <c r="B8" s="57" t="s">
        <v>71</v>
      </c>
      <c r="C8" s="117">
        <f>VLOOKUP($B8,'500M'!$N$54:$Q$57,4,FALSE)</f>
        <v>8</v>
      </c>
      <c r="D8" s="117">
        <f>VLOOKUP($B8,'200M &amp; 2K'!$Q$51:$T$54,4,FALSE)</f>
        <v>8</v>
      </c>
      <c r="E8" s="117">
        <f>VLOOKUP($B8,'200M &amp; 2K'!$Q$85:$T$88,4,FALSE)</f>
        <v>8</v>
      </c>
      <c r="F8" s="83">
        <f>C8+D8+E8</f>
        <v>24</v>
      </c>
      <c r="G8" s="138">
        <f>RANK($F8,$F$8:$F$11,0)</f>
        <v>1</v>
      </c>
    </row>
    <row r="9" spans="2:7" ht="30" customHeight="1" x14ac:dyDescent="0.5">
      <c r="B9" s="57" t="s">
        <v>72</v>
      </c>
      <c r="C9" s="117">
        <f>VLOOKUP($B9,'500M'!$N$54:$Q$57,4,FALSE)</f>
        <v>3</v>
      </c>
      <c r="D9" s="117">
        <f>VLOOKUP($B9,'200M &amp; 2K'!$Q$51:$T$54,4,FALSE)</f>
        <v>3</v>
      </c>
      <c r="E9" s="117">
        <f>VLOOKUP($B9,'200M &amp; 2K'!$Q$85:$T$88,4,FALSE)</f>
        <v>3</v>
      </c>
      <c r="F9" s="83">
        <f t="shared" ref="F9:F11" si="1">C9+D9+E9</f>
        <v>9</v>
      </c>
      <c r="G9" s="138">
        <f>RANK($F9,$F$8:$F$11,0)</f>
        <v>3</v>
      </c>
    </row>
    <row r="10" spans="2:7" ht="30" customHeight="1" x14ac:dyDescent="0.5">
      <c r="B10" s="57" t="s">
        <v>92</v>
      </c>
      <c r="C10" s="117">
        <f>VLOOKUP($B10,'500M'!$N$54:$Q$57,4,FALSE)</f>
        <v>5</v>
      </c>
      <c r="D10" s="117">
        <f>VLOOKUP($B10,'200M &amp; 2K'!$Q$51:$T$54,4,FALSE)</f>
        <v>5</v>
      </c>
      <c r="E10" s="117">
        <f>VLOOKUP($B10,'200M &amp; 2K'!$Q$85:$T$88,4,FALSE)</f>
        <v>5</v>
      </c>
      <c r="F10" s="83">
        <f t="shared" si="1"/>
        <v>15</v>
      </c>
      <c r="G10" s="138">
        <f>RANK($F10,$F$8:$F$11,0)</f>
        <v>2</v>
      </c>
    </row>
    <row r="11" spans="2:7" ht="30" customHeight="1" x14ac:dyDescent="0.5">
      <c r="B11" s="57" t="s">
        <v>69</v>
      </c>
      <c r="C11" s="117">
        <f>VLOOKUP($B11,'500M'!$N$54:$Q$57,4,FALSE)</f>
        <v>1</v>
      </c>
      <c r="D11" s="117">
        <f>VLOOKUP($B11,'200M &amp; 2K'!$Q$51:$T$54,4,FALSE)</f>
        <v>1</v>
      </c>
      <c r="E11" s="117">
        <f>VLOOKUP($B11,'200M &amp; 2K'!$Q$85:$T$88,4,FALSE)</f>
        <v>1</v>
      </c>
      <c r="F11" s="83">
        <f t="shared" si="1"/>
        <v>3</v>
      </c>
      <c r="G11" s="138">
        <f>RANK($F11,$F$8:$F$11,0)</f>
        <v>4</v>
      </c>
    </row>
    <row r="13" spans="2:7" ht="30" customHeight="1" x14ac:dyDescent="0.55000000000000004">
      <c r="B13" s="225" t="s">
        <v>77</v>
      </c>
      <c r="C13" s="123">
        <v>500</v>
      </c>
      <c r="D13" s="123">
        <v>200</v>
      </c>
      <c r="E13" s="123" t="s">
        <v>25</v>
      </c>
      <c r="F13" s="123" t="s">
        <v>37</v>
      </c>
    </row>
    <row r="14" spans="2:7" ht="30" customHeight="1" x14ac:dyDescent="0.5">
      <c r="B14" s="57" t="s">
        <v>91</v>
      </c>
      <c r="C14" s="117">
        <f>VLOOKUP($B14,'500M'!$N$70:$Q$72,4,FALSE)</f>
        <v>7</v>
      </c>
      <c r="D14" s="117">
        <f>VLOOKUP($B14,'200M &amp; 2K'!$Q$67:$T$69,4,FALSE)</f>
        <v>7</v>
      </c>
      <c r="E14" s="117">
        <f>VLOOKUP($B14,'200M &amp; 2K'!$Q$98:$T$100,4,FALSE)</f>
        <v>7</v>
      </c>
      <c r="F14" s="83">
        <f t="shared" ref="F14:F16" si="2">C14+D14+E14</f>
        <v>21</v>
      </c>
      <c r="G14" s="138">
        <f>RANK($F14,$F$14:$F$16,0)</f>
        <v>1</v>
      </c>
    </row>
    <row r="15" spans="2:7" ht="30" customHeight="1" x14ac:dyDescent="0.5">
      <c r="B15" s="57" t="s">
        <v>114</v>
      </c>
      <c r="C15" s="117">
        <f>VLOOKUP($B15,'500M'!$N$70:$Q$72,4,FALSE)</f>
        <v>2</v>
      </c>
      <c r="D15" s="117">
        <f>VLOOKUP($B15,'200M &amp; 2K'!$Q$67:$T$69,4,FALSE)</f>
        <v>2</v>
      </c>
      <c r="E15" s="117">
        <f>VLOOKUP($B15,'200M &amp; 2K'!$Q$98:$T$100,4,FALSE)</f>
        <v>2</v>
      </c>
      <c r="F15" s="83">
        <f t="shared" si="2"/>
        <v>6</v>
      </c>
      <c r="G15" s="138">
        <f t="shared" ref="G15:G16" si="3">RANK($F15,$F$14:$F$16,0)</f>
        <v>3</v>
      </c>
    </row>
    <row r="16" spans="2:7" ht="30" customHeight="1" x14ac:dyDescent="0.5">
      <c r="B16" s="57" t="s">
        <v>70</v>
      </c>
      <c r="C16" s="117">
        <f>VLOOKUP($B16,'500M'!$N$70:$Q$72,4,FALSE)</f>
        <v>4</v>
      </c>
      <c r="D16" s="117">
        <f>VLOOKUP($B16,'200M &amp; 2K'!$Q$67:$T$69,4,FALSE)</f>
        <v>4</v>
      </c>
      <c r="E16" s="117">
        <f>VLOOKUP($B16,'200M &amp; 2K'!$Q$98:$T$100,4,FALSE)</f>
        <v>4</v>
      </c>
      <c r="F16" s="83">
        <f t="shared" si="2"/>
        <v>12</v>
      </c>
      <c r="G16" s="138">
        <f t="shared" si="3"/>
        <v>2</v>
      </c>
    </row>
    <row r="18" spans="2:7" ht="30" customHeight="1" x14ac:dyDescent="0.55000000000000004">
      <c r="B18" s="225" t="s">
        <v>85</v>
      </c>
      <c r="C18" s="123">
        <v>500</v>
      </c>
      <c r="D18" s="123">
        <v>200</v>
      </c>
      <c r="E18" s="123" t="s">
        <v>25</v>
      </c>
      <c r="F18" s="123" t="s">
        <v>37</v>
      </c>
    </row>
    <row r="19" spans="2:7" ht="30" customHeight="1" x14ac:dyDescent="0.5">
      <c r="B19" s="57" t="s">
        <v>83</v>
      </c>
      <c r="C19" s="117">
        <f>VLOOKUP($B19,'500M'!$N$74:$Q$75,4,FALSE)</f>
        <v>6</v>
      </c>
      <c r="D19" s="117">
        <f>VLOOKUP($B19,'200M &amp; 2K'!$Q$71:$T$72,4,FALSE)</f>
        <v>6</v>
      </c>
      <c r="E19" s="117">
        <f>VLOOKUP($B19,'200M &amp; 2K'!$Q$90:$T$91,4,FALSE)</f>
        <v>6</v>
      </c>
      <c r="F19" s="83">
        <f t="shared" ref="F19:F20" si="4">C19+D19+E19</f>
        <v>18</v>
      </c>
      <c r="G19" s="138">
        <f>RANK($F19,$F$19:$F$20,0)</f>
        <v>1</v>
      </c>
    </row>
    <row r="20" spans="2:7" ht="30" customHeight="1" x14ac:dyDescent="0.5">
      <c r="B20" s="57" t="s">
        <v>115</v>
      </c>
      <c r="C20" s="117">
        <f>VLOOKUP($B20,'500M'!$N$74:$Q$75,4,FALSE)</f>
        <v>3</v>
      </c>
      <c r="D20" s="117">
        <f>VLOOKUP($B20,'200M &amp; 2K'!$Q$71:$T$72,4,FALSE)</f>
        <v>3</v>
      </c>
      <c r="E20" s="117">
        <f>VLOOKUP($B20,'200M &amp; 2K'!$Q$90:$T$91,4,FALSE)</f>
        <v>3</v>
      </c>
      <c r="F20" s="83">
        <f t="shared" si="4"/>
        <v>9</v>
      </c>
      <c r="G20" s="138">
        <f>RANK($F20,$F$19:$F$20,0)</f>
        <v>2</v>
      </c>
    </row>
    <row r="21" spans="2:7" ht="30" customHeight="1" x14ac:dyDescent="0.5">
      <c r="B21" s="57"/>
      <c r="C21" s="117"/>
      <c r="D21" s="117"/>
      <c r="E21" s="117"/>
      <c r="F21" s="83"/>
      <c r="G21" s="226"/>
    </row>
    <row r="22" spans="2:7" ht="30" customHeight="1" x14ac:dyDescent="0.55000000000000004">
      <c r="B22" s="132" t="s">
        <v>73</v>
      </c>
      <c r="C22" s="133">
        <v>500</v>
      </c>
      <c r="D22" s="133">
        <v>200</v>
      </c>
      <c r="E22" s="133" t="s">
        <v>25</v>
      </c>
      <c r="F22" s="133" t="s">
        <v>37</v>
      </c>
    </row>
    <row r="23" spans="2:7" ht="30" customHeight="1" x14ac:dyDescent="0.5">
      <c r="B23" s="57" t="s">
        <v>74</v>
      </c>
      <c r="C23" s="117">
        <f>VLOOKUP($B23,'500M'!$N$62:$Q$64,4,FALSE)</f>
        <v>7</v>
      </c>
      <c r="D23" s="117">
        <f>VLOOKUP($B23,'200M &amp; 2K'!$Q$59:$T$61,4,FALSE)</f>
        <v>7</v>
      </c>
      <c r="E23" s="117">
        <f>VLOOKUP($B23,'200M &amp; 2K'!$Q$94:$T$96,4,FALSE)</f>
        <v>7</v>
      </c>
      <c r="F23" s="83">
        <f>C23+D23+E23</f>
        <v>21</v>
      </c>
      <c r="G23" s="138">
        <f>RANK($F23,$F$23:$F$25,0)</f>
        <v>1</v>
      </c>
    </row>
    <row r="24" spans="2:7" ht="30" customHeight="1" x14ac:dyDescent="0.5">
      <c r="B24" s="57" t="s">
        <v>75</v>
      </c>
      <c r="C24" s="117">
        <f>VLOOKUP($B24,'500M'!$N$62:$Q$64,4,FALSE)</f>
        <v>4</v>
      </c>
      <c r="D24" s="117">
        <f>VLOOKUP($B24,'200M &amp; 2K'!$Q$59:$T$61,4,FALSE)</f>
        <v>4</v>
      </c>
      <c r="E24" s="117">
        <f>VLOOKUP($B24,'200M &amp; 2K'!$Q$94:$T$96,4,FALSE)</f>
        <v>4</v>
      </c>
      <c r="F24" s="83">
        <f>C24+D24+E24</f>
        <v>12</v>
      </c>
      <c r="G24" s="138">
        <f t="shared" ref="G24:G25" si="5">RANK($F24,$F$23:$F$25,0)</f>
        <v>2</v>
      </c>
    </row>
    <row r="25" spans="2:7" ht="30" customHeight="1" x14ac:dyDescent="0.5">
      <c r="B25" s="57" t="s">
        <v>76</v>
      </c>
      <c r="C25" s="117">
        <f>VLOOKUP($B25,'500M'!$N$62:$Q$64,4,FALSE)</f>
        <v>2</v>
      </c>
      <c r="D25" s="117">
        <f>VLOOKUP($B25,'200M &amp; 2K'!$Q$59:$T$61,4,FALSE)</f>
        <v>2</v>
      </c>
      <c r="E25" s="117">
        <f>VLOOKUP($B25,'200M &amp; 2K'!$Q$94:$T$96,4,FALSE)</f>
        <v>2</v>
      </c>
      <c r="F25" s="83">
        <f>C25+D25+E25</f>
        <v>6</v>
      </c>
      <c r="G25" s="138">
        <f t="shared" si="5"/>
        <v>3</v>
      </c>
    </row>
    <row r="27" spans="2:7" ht="30" customHeight="1" x14ac:dyDescent="0.55000000000000004">
      <c r="B27" s="132" t="s">
        <v>80</v>
      </c>
      <c r="C27" s="133">
        <v>500</v>
      </c>
      <c r="D27" s="133">
        <v>200</v>
      </c>
      <c r="E27" s="133" t="s">
        <v>25</v>
      </c>
      <c r="F27" s="133" t="s">
        <v>37</v>
      </c>
    </row>
    <row r="28" spans="2:7" ht="30" customHeight="1" x14ac:dyDescent="0.5">
      <c r="B28" s="57" t="s">
        <v>81</v>
      </c>
      <c r="C28" s="117">
        <f>VLOOKUP($B28,'500M'!$N$66:$Q$67,4,FALSE)</f>
        <v>6</v>
      </c>
      <c r="D28" s="117">
        <f>VLOOKUP($B28,'200M &amp; 2K'!$Q$63:$T$64,4,FALSE)</f>
        <v>6</v>
      </c>
      <c r="E28" s="117">
        <f>VLOOKUP($B28,'200M &amp; 2K'!$Q$108:$T$109,4,FALSE)</f>
        <v>6</v>
      </c>
      <c r="F28" s="83">
        <f>C28+D28+E28</f>
        <v>18</v>
      </c>
      <c r="G28" s="138">
        <f>RANK($F28,$F$28:$F$29,0)</f>
        <v>1</v>
      </c>
    </row>
    <row r="29" spans="2:7" ht="30" customHeight="1" x14ac:dyDescent="0.5">
      <c r="B29" s="57" t="s">
        <v>82</v>
      </c>
      <c r="C29" s="117">
        <f>VLOOKUP($B29,'500M'!$N$66:$Q$67,4,FALSE)</f>
        <v>3</v>
      </c>
      <c r="D29" s="117">
        <f>VLOOKUP($B29,'200M &amp; 2K'!$Q$63:$T$64,4,FALSE)</f>
        <v>3</v>
      </c>
      <c r="E29" s="117">
        <f>VLOOKUP($B29,'200M &amp; 2K'!$Q$108:$T$109,4,FALSE)</f>
        <v>3</v>
      </c>
      <c r="F29" s="83">
        <f>C29+D29+E29</f>
        <v>9</v>
      </c>
      <c r="G29" s="138">
        <f>RANK($F29,$F$28:$F$29,0)</f>
        <v>2</v>
      </c>
    </row>
    <row r="31" spans="2:7" ht="30" customHeight="1" x14ac:dyDescent="0.55000000000000004">
      <c r="B31" s="227" t="s">
        <v>15</v>
      </c>
      <c r="C31" s="125">
        <v>500</v>
      </c>
      <c r="D31" s="125">
        <v>200</v>
      </c>
      <c r="E31" s="125" t="s">
        <v>25</v>
      </c>
      <c r="F31" s="125" t="s">
        <v>37</v>
      </c>
    </row>
    <row r="32" spans="2:7" ht="30" customHeight="1" x14ac:dyDescent="0.5">
      <c r="B32" s="57" t="s">
        <v>63</v>
      </c>
      <c r="C32" s="117">
        <f>VLOOKUP($B32,'500M'!$N$78:$Q$80,4,FALSE)</f>
        <v>2</v>
      </c>
      <c r="D32" s="117">
        <f>VLOOKUP($B32,'200M &amp; 2K'!$Q$75:$T$77,4,FALSE)</f>
        <v>2</v>
      </c>
      <c r="E32" s="117">
        <v>0</v>
      </c>
      <c r="F32" s="83">
        <f>C32+D32+E32</f>
        <v>4</v>
      </c>
      <c r="G32" s="138">
        <f>RANK($F32,$F$32:$F$34,0)</f>
        <v>3</v>
      </c>
    </row>
    <row r="33" spans="2:7" ht="30" customHeight="1" x14ac:dyDescent="0.5">
      <c r="B33" s="57" t="s">
        <v>52</v>
      </c>
      <c r="C33" s="117">
        <f>VLOOKUP($B33,'500M'!$N$78:$Q$80,4,FALSE)</f>
        <v>4</v>
      </c>
      <c r="D33" s="117">
        <f>VLOOKUP($B33,'200M &amp; 2K'!$Q$75:$T$77,4,FALSE)</f>
        <v>7</v>
      </c>
      <c r="E33" s="117">
        <v>0</v>
      </c>
      <c r="F33" s="83">
        <f t="shared" ref="F33:F34" si="6">C33+D33+E33</f>
        <v>11</v>
      </c>
      <c r="G33" s="138">
        <f t="shared" ref="G33:G34" si="7">RANK($F33,$F$32:$F$34,0)</f>
        <v>1</v>
      </c>
    </row>
    <row r="34" spans="2:7" ht="30" customHeight="1" x14ac:dyDescent="0.5">
      <c r="B34" s="57" t="s">
        <v>53</v>
      </c>
      <c r="C34" s="117">
        <f>VLOOKUP($B34,'500M'!$N$78:$Q$80,4,FALSE)</f>
        <v>7</v>
      </c>
      <c r="D34" s="117">
        <f>VLOOKUP($B34,'200M &amp; 2K'!$Q$75:$T$77,4,FALSE)</f>
        <v>4</v>
      </c>
      <c r="E34" s="117">
        <v>0</v>
      </c>
      <c r="F34" s="83">
        <f t="shared" si="6"/>
        <v>11</v>
      </c>
      <c r="G34" s="138">
        <f t="shared" si="7"/>
        <v>1</v>
      </c>
    </row>
  </sheetData>
  <sortState xmlns:xlrd2="http://schemas.microsoft.com/office/spreadsheetml/2017/richdata2" ref="B2:F5">
    <sortCondition descending="1" ref="F2:F5"/>
  </sortState>
  <phoneticPr fontId="10" type="noConversion"/>
  <conditionalFormatting sqref="G2:G5 G8:G11 G14:G16 G19:G21 G23:G25 G28:G29">
    <cfRule type="cellIs" dxfId="8" priority="11" operator="equal">
      <formula>2</formula>
    </cfRule>
    <cfRule type="cellIs" dxfId="7" priority="12" operator="equal">
      <formula>1</formula>
    </cfRule>
  </conditionalFormatting>
  <conditionalFormatting sqref="G2:G5 G8:G11 G19:G21">
    <cfRule type="cellIs" dxfId="6" priority="10" operator="equal">
      <formula>3</formula>
    </cfRule>
  </conditionalFormatting>
  <conditionalFormatting sqref="G14:G16">
    <cfRule type="cellIs" dxfId="5" priority="9" operator="equal">
      <formula>3</formula>
    </cfRule>
  </conditionalFormatting>
  <conditionalFormatting sqref="G23:G25">
    <cfRule type="cellIs" dxfId="4" priority="8" operator="equal">
      <formula>3</formula>
    </cfRule>
  </conditionalFormatting>
  <conditionalFormatting sqref="G28:G29">
    <cfRule type="cellIs" dxfId="3" priority="7" operator="equal">
      <formula>3</formula>
    </cfRule>
  </conditionalFormatting>
  <conditionalFormatting sqref="G32:G34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rintOptions horizontalCentered="1"/>
  <pageMargins left="0.75000000000000011" right="0.75000000000000011" top="0.98" bottom="0.98" header="0.51" footer="0.51"/>
  <pageSetup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052C-6C22-4595-8DEF-C78D92B1263F}">
  <sheetPr>
    <pageSetUpPr fitToPage="1"/>
  </sheetPr>
  <dimension ref="A1:G128"/>
  <sheetViews>
    <sheetView showZeros="0" zoomScale="140" zoomScaleNormal="140" workbookViewId="0">
      <selection sqref="A1:XFD1"/>
    </sheetView>
  </sheetViews>
  <sheetFormatPr defaultColWidth="8.77734375" defaultRowHeight="14.4" x14ac:dyDescent="0.3"/>
  <cols>
    <col min="1" max="1" width="10.6640625" customWidth="1"/>
    <col min="2" max="2" width="7.6640625" style="25" customWidth="1"/>
    <col min="3" max="3" width="6.6640625" style="25" customWidth="1"/>
    <col min="4" max="4" width="55.6640625" style="34" customWidth="1"/>
    <col min="5" max="5" width="7.6640625" style="25" customWidth="1"/>
    <col min="6" max="6" width="15.6640625" style="26" customWidth="1"/>
    <col min="7" max="7" width="12.6640625" customWidth="1"/>
  </cols>
  <sheetData>
    <row r="1" spans="1:7" ht="150" customHeight="1" x14ac:dyDescent="0.3">
      <c r="A1" s="234"/>
      <c r="B1" s="234"/>
      <c r="C1" s="234"/>
      <c r="D1" s="234"/>
      <c r="E1" s="234"/>
      <c r="F1" s="234"/>
    </row>
    <row r="2" spans="1:7" x14ac:dyDescent="0.3">
      <c r="B2" s="1"/>
      <c r="C2" s="2"/>
      <c r="D2" s="16"/>
      <c r="E2" s="1"/>
      <c r="F2" s="10"/>
      <c r="G2" s="36">
        <v>1.4583333333333334E-2</v>
      </c>
    </row>
    <row r="3" spans="1:7" x14ac:dyDescent="0.3">
      <c r="A3" s="5" t="s">
        <v>32</v>
      </c>
      <c r="B3" s="3"/>
      <c r="C3" s="4"/>
      <c r="D3" s="16"/>
      <c r="E3" s="1"/>
      <c r="F3" s="10"/>
      <c r="G3" s="36">
        <v>7.6388888888888886E-3</v>
      </c>
    </row>
    <row r="4" spans="1:7" x14ac:dyDescent="0.3">
      <c r="A4" s="5"/>
      <c r="B4" s="3"/>
      <c r="C4" s="4"/>
      <c r="D4" s="16"/>
      <c r="E4" s="1"/>
      <c r="F4" s="36"/>
      <c r="G4" s="36">
        <v>8.3333333333333332E-3</v>
      </c>
    </row>
    <row r="5" spans="1:7" x14ac:dyDescent="0.3">
      <c r="A5" s="27" t="s">
        <v>23</v>
      </c>
      <c r="B5" s="28" t="s">
        <v>0</v>
      </c>
      <c r="C5" s="29"/>
      <c r="D5" s="28" t="s">
        <v>27</v>
      </c>
      <c r="E5" s="28" t="s">
        <v>1</v>
      </c>
      <c r="F5" s="30" t="s">
        <v>2</v>
      </c>
    </row>
    <row r="6" spans="1:7" x14ac:dyDescent="0.3">
      <c r="A6" s="31">
        <v>1</v>
      </c>
      <c r="B6" s="13">
        <v>1</v>
      </c>
      <c r="C6" s="14"/>
      <c r="D6" s="33"/>
      <c r="E6" s="13"/>
      <c r="F6" s="15"/>
      <c r="G6" s="92"/>
    </row>
    <row r="7" spans="1:7" x14ac:dyDescent="0.3">
      <c r="A7" s="32">
        <v>0.33333333333333331</v>
      </c>
      <c r="B7" s="13">
        <v>2</v>
      </c>
      <c r="C7" s="14"/>
      <c r="D7" s="33" t="s">
        <v>65</v>
      </c>
      <c r="E7" s="13"/>
      <c r="F7" s="15"/>
      <c r="G7" s="92"/>
    </row>
    <row r="8" spans="1:7" x14ac:dyDescent="0.3">
      <c r="A8" s="231"/>
      <c r="B8" s="13">
        <v>3</v>
      </c>
      <c r="C8" s="14"/>
      <c r="D8" s="33" t="s">
        <v>66</v>
      </c>
      <c r="E8" s="13"/>
      <c r="F8" s="15"/>
      <c r="G8" s="92"/>
    </row>
    <row r="9" spans="1:7" x14ac:dyDescent="0.3">
      <c r="A9" s="232"/>
      <c r="B9" s="13">
        <v>4</v>
      </c>
      <c r="C9" s="14"/>
      <c r="D9" s="33" t="s">
        <v>67</v>
      </c>
      <c r="E9" s="13"/>
      <c r="F9" s="15"/>
      <c r="G9" s="92"/>
    </row>
    <row r="10" spans="1:7" x14ac:dyDescent="0.3">
      <c r="A10" s="232"/>
      <c r="B10" s="13">
        <v>5</v>
      </c>
      <c r="C10" s="14"/>
      <c r="D10" s="33" t="s">
        <v>68</v>
      </c>
      <c r="E10" s="13"/>
      <c r="F10" s="15"/>
      <c r="G10" s="92"/>
    </row>
    <row r="11" spans="1:7" x14ac:dyDescent="0.3">
      <c r="A11" s="233"/>
      <c r="B11" s="13">
        <v>6</v>
      </c>
      <c r="C11" s="14"/>
      <c r="D11" s="33"/>
      <c r="E11" s="13"/>
      <c r="F11" s="15"/>
      <c r="G11" s="92"/>
    </row>
    <row r="12" spans="1:7" x14ac:dyDescent="0.3">
      <c r="A12" s="5"/>
      <c r="B12" s="3"/>
      <c r="C12" s="4"/>
      <c r="D12" s="16"/>
      <c r="E12" s="1"/>
      <c r="F12" s="36"/>
      <c r="G12" s="92"/>
    </row>
    <row r="13" spans="1:7" x14ac:dyDescent="0.3">
      <c r="A13" s="66" t="s">
        <v>23</v>
      </c>
      <c r="B13" s="69" t="s">
        <v>0</v>
      </c>
      <c r="C13" s="70"/>
      <c r="D13" s="69" t="s">
        <v>30</v>
      </c>
      <c r="E13" s="69" t="s">
        <v>1</v>
      </c>
      <c r="F13" s="71" t="s">
        <v>2</v>
      </c>
      <c r="G13" s="92"/>
    </row>
    <row r="14" spans="1:7" x14ac:dyDescent="0.3">
      <c r="A14" s="67">
        <v>2</v>
      </c>
      <c r="B14" s="13">
        <v>1</v>
      </c>
      <c r="C14" s="14"/>
      <c r="D14" s="33"/>
      <c r="E14" s="13"/>
      <c r="F14" s="15"/>
      <c r="G14" s="92"/>
    </row>
    <row r="15" spans="1:7" x14ac:dyDescent="0.3">
      <c r="A15" s="68">
        <v>0.34791666666666665</v>
      </c>
      <c r="B15" s="13">
        <v>2</v>
      </c>
      <c r="C15" s="14"/>
      <c r="D15" s="33" t="s">
        <v>71</v>
      </c>
      <c r="E15" s="13"/>
      <c r="F15" s="15"/>
      <c r="G15" s="92"/>
    </row>
    <row r="16" spans="1:7" x14ac:dyDescent="0.3">
      <c r="A16" s="231"/>
      <c r="B16" s="13">
        <v>3</v>
      </c>
      <c r="C16" s="14"/>
      <c r="D16" s="33" t="s">
        <v>72</v>
      </c>
      <c r="E16" s="13"/>
      <c r="F16" s="15"/>
      <c r="G16" s="92"/>
    </row>
    <row r="17" spans="1:7" x14ac:dyDescent="0.3">
      <c r="A17" s="232"/>
      <c r="B17" s="13">
        <v>4</v>
      </c>
      <c r="C17" s="14"/>
      <c r="D17" s="33" t="s">
        <v>92</v>
      </c>
      <c r="E17" s="13"/>
      <c r="F17" s="15"/>
      <c r="G17" s="92"/>
    </row>
    <row r="18" spans="1:7" x14ac:dyDescent="0.3">
      <c r="A18" s="232"/>
      <c r="B18" s="13">
        <v>5</v>
      </c>
      <c r="C18" s="14"/>
      <c r="D18" s="33" t="s">
        <v>69</v>
      </c>
      <c r="E18" s="13"/>
      <c r="F18" s="15"/>
      <c r="G18" s="92"/>
    </row>
    <row r="19" spans="1:7" x14ac:dyDescent="0.3">
      <c r="A19" s="233"/>
      <c r="B19" s="13">
        <v>6</v>
      </c>
      <c r="C19" s="14"/>
      <c r="D19" s="33">
        <v>0</v>
      </c>
      <c r="E19" s="13"/>
      <c r="F19" s="15"/>
      <c r="G19" s="92"/>
    </row>
    <row r="20" spans="1:7" x14ac:dyDescent="0.3">
      <c r="G20" s="92"/>
    </row>
    <row r="21" spans="1:7" x14ac:dyDescent="0.3">
      <c r="A21" s="93" t="s">
        <v>23</v>
      </c>
      <c r="B21" s="96" t="s">
        <v>0</v>
      </c>
      <c r="C21" s="97"/>
      <c r="D21" s="96" t="s">
        <v>86</v>
      </c>
      <c r="E21" s="96" t="s">
        <v>1</v>
      </c>
      <c r="F21" s="98" t="s">
        <v>2</v>
      </c>
      <c r="G21" s="92"/>
    </row>
    <row r="22" spans="1:7" x14ac:dyDescent="0.3">
      <c r="A22" s="94">
        <v>3</v>
      </c>
      <c r="B22" s="13">
        <v>1</v>
      </c>
      <c r="C22" s="14" t="s">
        <v>99</v>
      </c>
      <c r="D22" s="33" t="s">
        <v>74</v>
      </c>
      <c r="E22" s="13"/>
      <c r="F22" s="15"/>
      <c r="G22" s="92"/>
    </row>
    <row r="23" spans="1:7" x14ac:dyDescent="0.3">
      <c r="A23" s="95">
        <v>0.36249999999999999</v>
      </c>
      <c r="B23" s="13">
        <v>2</v>
      </c>
      <c r="C23" s="14" t="s">
        <v>99</v>
      </c>
      <c r="D23" s="33" t="s">
        <v>75</v>
      </c>
      <c r="E23" s="13"/>
      <c r="F23" s="15"/>
      <c r="G23" s="92"/>
    </row>
    <row r="24" spans="1:7" x14ac:dyDescent="0.3">
      <c r="A24" s="231"/>
      <c r="B24" s="39">
        <v>3</v>
      </c>
      <c r="C24" s="14" t="s">
        <v>99</v>
      </c>
      <c r="D24" s="33" t="s">
        <v>76</v>
      </c>
      <c r="E24" s="13"/>
      <c r="F24" s="15"/>
      <c r="G24" s="92"/>
    </row>
    <row r="25" spans="1:7" x14ac:dyDescent="0.3">
      <c r="A25" s="232"/>
      <c r="B25" s="39">
        <v>4</v>
      </c>
      <c r="C25" s="14"/>
      <c r="D25" s="33"/>
      <c r="E25" s="13"/>
      <c r="F25" s="15"/>
      <c r="G25" s="92"/>
    </row>
    <row r="26" spans="1:7" x14ac:dyDescent="0.3">
      <c r="A26" s="232"/>
      <c r="B26" s="39">
        <v>5</v>
      </c>
      <c r="C26" s="14" t="s">
        <v>100</v>
      </c>
      <c r="D26" s="33" t="s">
        <v>81</v>
      </c>
      <c r="E26" s="13"/>
      <c r="F26" s="15"/>
      <c r="G26" s="92"/>
    </row>
    <row r="27" spans="1:7" x14ac:dyDescent="0.3">
      <c r="A27" s="233"/>
      <c r="B27" s="39">
        <v>6</v>
      </c>
      <c r="C27" s="14" t="s">
        <v>100</v>
      </c>
      <c r="D27" s="33" t="s">
        <v>82</v>
      </c>
      <c r="E27" s="13"/>
      <c r="F27" s="15"/>
      <c r="G27" s="92"/>
    </row>
    <row r="28" spans="1:7" x14ac:dyDescent="0.3">
      <c r="A28" s="6"/>
      <c r="B28" s="16"/>
      <c r="C28" s="17"/>
      <c r="D28" s="16"/>
      <c r="E28" s="16"/>
      <c r="F28" s="18"/>
      <c r="G28" s="92"/>
    </row>
    <row r="29" spans="1:7" x14ac:dyDescent="0.3">
      <c r="A29" s="99" t="s">
        <v>23</v>
      </c>
      <c r="B29" s="102" t="s">
        <v>0</v>
      </c>
      <c r="C29" s="103"/>
      <c r="D29" s="102" t="s">
        <v>93</v>
      </c>
      <c r="E29" s="102" t="s">
        <v>1</v>
      </c>
      <c r="F29" s="104" t="s">
        <v>2</v>
      </c>
      <c r="G29" s="92"/>
    </row>
    <row r="30" spans="1:7" x14ac:dyDescent="0.3">
      <c r="A30" s="100">
        <v>4</v>
      </c>
      <c r="B30" s="13">
        <v>1</v>
      </c>
      <c r="C30" s="14" t="s">
        <v>99</v>
      </c>
      <c r="D30" s="33" t="s">
        <v>91</v>
      </c>
      <c r="E30" s="13"/>
      <c r="F30" s="15"/>
      <c r="G30" s="92"/>
    </row>
    <row r="31" spans="1:7" x14ac:dyDescent="0.3">
      <c r="A31" s="101">
        <v>0.37708333333333333</v>
      </c>
      <c r="B31" s="13">
        <v>2</v>
      </c>
      <c r="C31" s="14" t="s">
        <v>99</v>
      </c>
      <c r="D31" s="33" t="s">
        <v>79</v>
      </c>
      <c r="E31" s="13"/>
      <c r="F31" s="15"/>
      <c r="G31" s="92"/>
    </row>
    <row r="32" spans="1:7" x14ac:dyDescent="0.3">
      <c r="A32" s="231"/>
      <c r="B32" s="13">
        <v>3</v>
      </c>
      <c r="C32" s="14" t="s">
        <v>99</v>
      </c>
      <c r="D32" s="33" t="s">
        <v>70</v>
      </c>
      <c r="E32" s="13"/>
      <c r="F32" s="15"/>
      <c r="G32" s="92"/>
    </row>
    <row r="33" spans="1:7" x14ac:dyDescent="0.3">
      <c r="A33" s="232"/>
      <c r="B33" s="13">
        <v>4</v>
      </c>
      <c r="C33" s="14"/>
      <c r="E33" s="13"/>
      <c r="F33" s="15"/>
      <c r="G33" s="92"/>
    </row>
    <row r="34" spans="1:7" x14ac:dyDescent="0.3">
      <c r="A34" s="232"/>
      <c r="B34" s="13">
        <v>3</v>
      </c>
      <c r="C34" s="14" t="s">
        <v>100</v>
      </c>
      <c r="D34" s="33" t="s">
        <v>83</v>
      </c>
      <c r="E34" s="13"/>
      <c r="F34" s="15"/>
      <c r="G34" s="92"/>
    </row>
    <row r="35" spans="1:7" x14ac:dyDescent="0.3">
      <c r="A35" s="233"/>
      <c r="B35" s="13">
        <v>4</v>
      </c>
      <c r="C35" s="14" t="s">
        <v>100</v>
      </c>
      <c r="D35" s="33" t="s">
        <v>84</v>
      </c>
      <c r="E35" s="13"/>
      <c r="F35" s="15"/>
      <c r="G35" s="92"/>
    </row>
    <row r="36" spans="1:7" x14ac:dyDescent="0.3">
      <c r="G36" s="92"/>
    </row>
    <row r="37" spans="1:7" x14ac:dyDescent="0.3">
      <c r="A37" s="86" t="s">
        <v>23</v>
      </c>
      <c r="B37" s="89" t="s">
        <v>0</v>
      </c>
      <c r="C37" s="90"/>
      <c r="D37" s="89" t="s">
        <v>60</v>
      </c>
      <c r="E37" s="89" t="s">
        <v>1</v>
      </c>
      <c r="F37" s="91" t="s">
        <v>2</v>
      </c>
      <c r="G37" s="92"/>
    </row>
    <row r="38" spans="1:7" x14ac:dyDescent="0.3">
      <c r="A38" s="87">
        <v>5</v>
      </c>
      <c r="B38" s="13">
        <v>1</v>
      </c>
      <c r="C38" s="14"/>
      <c r="D38" s="33"/>
      <c r="E38" s="13"/>
      <c r="F38" s="15"/>
      <c r="G38" s="92"/>
    </row>
    <row r="39" spans="1:7" x14ac:dyDescent="0.3">
      <c r="A39" s="88">
        <v>0.39166666666666666</v>
      </c>
      <c r="B39" s="13">
        <v>2</v>
      </c>
      <c r="C39" s="14"/>
      <c r="D39" s="33" t="s">
        <v>63</v>
      </c>
      <c r="E39" s="13"/>
      <c r="F39" s="15"/>
      <c r="G39" s="92"/>
    </row>
    <row r="40" spans="1:7" x14ac:dyDescent="0.3">
      <c r="A40" s="231"/>
      <c r="B40" s="13">
        <v>3</v>
      </c>
      <c r="C40" s="14"/>
      <c r="D40" s="33" t="s">
        <v>52</v>
      </c>
      <c r="E40" s="13"/>
      <c r="F40" s="15"/>
      <c r="G40" s="92"/>
    </row>
    <row r="41" spans="1:7" x14ac:dyDescent="0.3">
      <c r="A41" s="232"/>
      <c r="B41" s="13">
        <v>4</v>
      </c>
      <c r="C41" s="14"/>
      <c r="D41" s="33" t="s">
        <v>53</v>
      </c>
      <c r="E41" s="13"/>
      <c r="F41" s="15"/>
      <c r="G41" s="92"/>
    </row>
    <row r="42" spans="1:7" x14ac:dyDescent="0.3">
      <c r="A42" s="232"/>
      <c r="B42" s="13">
        <v>5</v>
      </c>
      <c r="C42" s="14" t="s">
        <v>62</v>
      </c>
      <c r="D42" s="33" t="s">
        <v>64</v>
      </c>
      <c r="E42" s="13"/>
      <c r="F42" s="15"/>
      <c r="G42" s="92"/>
    </row>
    <row r="43" spans="1:7" x14ac:dyDescent="0.3">
      <c r="A43" s="233"/>
      <c r="B43" s="13">
        <v>6</v>
      </c>
      <c r="C43" s="14"/>
      <c r="D43" s="33"/>
      <c r="E43" s="13"/>
      <c r="F43" s="15"/>
      <c r="G43" s="92"/>
    </row>
    <row r="44" spans="1:7" x14ac:dyDescent="0.3">
      <c r="A44" s="6"/>
      <c r="B44" s="16"/>
      <c r="C44" s="17"/>
      <c r="D44" s="16"/>
      <c r="E44" s="16"/>
      <c r="F44" s="18"/>
      <c r="G44" s="92"/>
    </row>
    <row r="45" spans="1:7" x14ac:dyDescent="0.3">
      <c r="A45" s="27" t="s">
        <v>23</v>
      </c>
      <c r="B45" s="28" t="s">
        <v>0</v>
      </c>
      <c r="C45" s="29"/>
      <c r="D45" s="28" t="s">
        <v>40</v>
      </c>
      <c r="E45" s="28" t="s">
        <v>1</v>
      </c>
      <c r="F45" s="30" t="s">
        <v>2</v>
      </c>
      <c r="G45" s="92"/>
    </row>
    <row r="46" spans="1:7" x14ac:dyDescent="0.3">
      <c r="A46" s="31">
        <v>6</v>
      </c>
      <c r="B46" s="13">
        <v>1</v>
      </c>
      <c r="C46" s="14"/>
      <c r="D46" s="33">
        <v>0</v>
      </c>
      <c r="E46" s="13"/>
      <c r="F46" s="15"/>
      <c r="G46" s="92"/>
    </row>
    <row r="47" spans="1:7" x14ac:dyDescent="0.3">
      <c r="A47" s="32">
        <v>0.40625</v>
      </c>
      <c r="B47" s="13">
        <v>2</v>
      </c>
      <c r="C47" s="13">
        <v>4</v>
      </c>
      <c r="D47" s="33">
        <v>0</v>
      </c>
      <c r="E47" s="13"/>
      <c r="F47" s="15"/>
      <c r="G47" s="92"/>
    </row>
    <row r="48" spans="1:7" x14ac:dyDescent="0.3">
      <c r="A48" s="231"/>
      <c r="B48" s="13">
        <v>3</v>
      </c>
      <c r="C48" s="13">
        <v>2</v>
      </c>
      <c r="D48" s="33">
        <v>0</v>
      </c>
      <c r="E48" s="13"/>
      <c r="F48" s="15"/>
      <c r="G48" s="92"/>
    </row>
    <row r="49" spans="1:7" x14ac:dyDescent="0.3">
      <c r="A49" s="232"/>
      <c r="B49" s="13">
        <v>4</v>
      </c>
      <c r="C49" s="13">
        <v>1</v>
      </c>
      <c r="D49" s="33">
        <v>0</v>
      </c>
      <c r="E49" s="13"/>
      <c r="F49" s="15"/>
      <c r="G49" s="92"/>
    </row>
    <row r="50" spans="1:7" x14ac:dyDescent="0.3">
      <c r="A50" s="232"/>
      <c r="B50" s="13">
        <v>5</v>
      </c>
      <c r="C50" s="13">
        <v>3</v>
      </c>
      <c r="D50" s="33">
        <v>0</v>
      </c>
      <c r="E50" s="13"/>
      <c r="F50" s="15"/>
      <c r="G50" s="92"/>
    </row>
    <row r="51" spans="1:7" x14ac:dyDescent="0.3">
      <c r="A51" s="233"/>
      <c r="B51" s="13">
        <v>6</v>
      </c>
      <c r="C51" s="14"/>
      <c r="D51" s="33">
        <v>0</v>
      </c>
      <c r="E51" s="13"/>
      <c r="F51" s="15"/>
      <c r="G51" s="92"/>
    </row>
    <row r="52" spans="1:7" x14ac:dyDescent="0.3">
      <c r="A52" s="5"/>
      <c r="B52" s="3"/>
      <c r="C52" s="4"/>
      <c r="D52" s="16"/>
      <c r="E52" s="1"/>
      <c r="F52" s="36"/>
      <c r="G52" s="92"/>
    </row>
    <row r="53" spans="1:7" x14ac:dyDescent="0.3">
      <c r="A53" s="66" t="s">
        <v>23</v>
      </c>
      <c r="B53" s="69" t="s">
        <v>0</v>
      </c>
      <c r="C53" s="70"/>
      <c r="D53" s="69" t="s">
        <v>41</v>
      </c>
      <c r="E53" s="69" t="s">
        <v>1</v>
      </c>
      <c r="F53" s="71" t="s">
        <v>2</v>
      </c>
      <c r="G53" s="92"/>
    </row>
    <row r="54" spans="1:7" x14ac:dyDescent="0.3">
      <c r="A54" s="67">
        <v>7</v>
      </c>
      <c r="B54" s="13">
        <v>1</v>
      </c>
      <c r="C54" s="14"/>
      <c r="D54" s="33"/>
      <c r="E54" s="13"/>
      <c r="F54" s="15"/>
      <c r="G54" s="92"/>
    </row>
    <row r="55" spans="1:7" x14ac:dyDescent="0.3">
      <c r="A55" s="68">
        <v>0.42083333333333334</v>
      </c>
      <c r="B55" s="13">
        <v>2</v>
      </c>
      <c r="C55" s="13">
        <v>4</v>
      </c>
      <c r="D55" s="33">
        <v>0</v>
      </c>
      <c r="E55" s="13"/>
      <c r="F55" s="15"/>
      <c r="G55" s="92"/>
    </row>
    <row r="56" spans="1:7" x14ac:dyDescent="0.3">
      <c r="A56" s="231"/>
      <c r="B56" s="13">
        <v>3</v>
      </c>
      <c r="C56" s="13">
        <v>2</v>
      </c>
      <c r="D56" s="33">
        <v>0</v>
      </c>
      <c r="E56" s="13"/>
      <c r="F56" s="15"/>
      <c r="G56" s="92"/>
    </row>
    <row r="57" spans="1:7" x14ac:dyDescent="0.3">
      <c r="A57" s="232"/>
      <c r="B57" s="13">
        <v>4</v>
      </c>
      <c r="C57" s="13">
        <v>1</v>
      </c>
      <c r="D57" s="33">
        <v>0</v>
      </c>
      <c r="E57" s="13"/>
      <c r="F57" s="15"/>
      <c r="G57" s="92"/>
    </row>
    <row r="58" spans="1:7" x14ac:dyDescent="0.3">
      <c r="A58" s="232"/>
      <c r="B58" s="13">
        <v>5</v>
      </c>
      <c r="C58" s="13">
        <v>3</v>
      </c>
      <c r="D58" s="33">
        <v>0</v>
      </c>
      <c r="E58" s="13"/>
      <c r="F58" s="15"/>
      <c r="G58" s="92"/>
    </row>
    <row r="59" spans="1:7" x14ac:dyDescent="0.3">
      <c r="A59" s="233"/>
      <c r="B59" s="13">
        <v>6</v>
      </c>
      <c r="C59" s="14"/>
      <c r="D59" s="33">
        <v>0</v>
      </c>
      <c r="E59" s="13"/>
      <c r="F59" s="15"/>
      <c r="G59" s="92"/>
    </row>
    <row r="60" spans="1:7" x14ac:dyDescent="0.3">
      <c r="G60" s="92"/>
    </row>
    <row r="61" spans="1:7" x14ac:dyDescent="0.3">
      <c r="A61" s="93" t="s">
        <v>23</v>
      </c>
      <c r="B61" s="96" t="s">
        <v>0</v>
      </c>
      <c r="C61" s="97"/>
      <c r="D61" s="96" t="s">
        <v>88</v>
      </c>
      <c r="E61" s="96" t="s">
        <v>1</v>
      </c>
      <c r="F61" s="98" t="s">
        <v>2</v>
      </c>
      <c r="G61" s="92"/>
    </row>
    <row r="62" spans="1:7" x14ac:dyDescent="0.3">
      <c r="A62" s="94">
        <v>8</v>
      </c>
      <c r="B62" s="13">
        <v>1</v>
      </c>
      <c r="C62" s="14" t="s">
        <v>96</v>
      </c>
      <c r="D62" s="33">
        <v>0</v>
      </c>
      <c r="E62" s="13"/>
      <c r="F62" s="15"/>
      <c r="G62" s="92"/>
    </row>
    <row r="63" spans="1:7" x14ac:dyDescent="0.3">
      <c r="A63" s="95">
        <v>0.43541666666666667</v>
      </c>
      <c r="B63" s="13">
        <v>2</v>
      </c>
      <c r="C63" s="14" t="s">
        <v>94</v>
      </c>
      <c r="D63" s="33">
        <v>0</v>
      </c>
      <c r="E63" s="13"/>
      <c r="F63" s="15"/>
      <c r="G63" s="92"/>
    </row>
    <row r="64" spans="1:7" x14ac:dyDescent="0.3">
      <c r="A64" s="231"/>
      <c r="B64" s="39">
        <v>3</v>
      </c>
      <c r="C64" s="14" t="s">
        <v>95</v>
      </c>
      <c r="D64" s="33">
        <v>0</v>
      </c>
      <c r="E64" s="13"/>
      <c r="F64" s="15"/>
      <c r="G64" s="92"/>
    </row>
    <row r="65" spans="1:7" x14ac:dyDescent="0.3">
      <c r="A65" s="232"/>
      <c r="B65" s="39">
        <v>4</v>
      </c>
      <c r="C65" s="14"/>
      <c r="D65" s="33"/>
      <c r="E65" s="13"/>
      <c r="F65" s="15"/>
      <c r="G65" s="92"/>
    </row>
    <row r="66" spans="1:7" x14ac:dyDescent="0.3">
      <c r="A66" s="232"/>
      <c r="B66" s="39">
        <v>5</v>
      </c>
      <c r="C66" s="14" t="s">
        <v>97</v>
      </c>
      <c r="D66" s="33">
        <v>0</v>
      </c>
      <c r="E66" s="13"/>
      <c r="F66" s="15"/>
      <c r="G66" s="92"/>
    </row>
    <row r="67" spans="1:7" x14ac:dyDescent="0.3">
      <c r="A67" s="233"/>
      <c r="B67" s="39">
        <v>6</v>
      </c>
      <c r="C67" s="14" t="s">
        <v>98</v>
      </c>
      <c r="D67" s="33">
        <v>0</v>
      </c>
      <c r="E67" s="13"/>
      <c r="F67" s="15"/>
      <c r="G67" s="36">
        <v>8.3333333333333332E-3</v>
      </c>
    </row>
    <row r="68" spans="1:7" x14ac:dyDescent="0.3">
      <c r="A68" s="6"/>
      <c r="B68" s="16"/>
      <c r="C68" s="17"/>
      <c r="D68" s="16"/>
      <c r="E68" s="16"/>
      <c r="F68" s="18"/>
    </row>
    <row r="69" spans="1:7" x14ac:dyDescent="0.3">
      <c r="A69" s="99" t="s">
        <v>23</v>
      </c>
      <c r="B69" s="102" t="s">
        <v>0</v>
      </c>
      <c r="C69" s="103"/>
      <c r="D69" s="102" t="s">
        <v>89</v>
      </c>
      <c r="E69" s="102" t="s">
        <v>1</v>
      </c>
      <c r="F69" s="104" t="s">
        <v>2</v>
      </c>
      <c r="G69" s="92"/>
    </row>
    <row r="70" spans="1:7" x14ac:dyDescent="0.3">
      <c r="A70" s="100">
        <v>9</v>
      </c>
      <c r="B70" s="13">
        <v>1</v>
      </c>
      <c r="C70" s="14" t="s">
        <v>96</v>
      </c>
      <c r="D70" s="33"/>
      <c r="E70" s="13"/>
      <c r="F70" s="15"/>
      <c r="G70" s="92"/>
    </row>
    <row r="71" spans="1:7" x14ac:dyDescent="0.3">
      <c r="A71" s="101">
        <v>0.45</v>
      </c>
      <c r="B71" s="13">
        <v>2</v>
      </c>
      <c r="C71" s="14" t="s">
        <v>94</v>
      </c>
      <c r="D71" s="33"/>
      <c r="E71" s="13"/>
      <c r="F71" s="15"/>
      <c r="G71" s="92"/>
    </row>
    <row r="72" spans="1:7" x14ac:dyDescent="0.3">
      <c r="A72" s="231"/>
      <c r="B72" s="13">
        <v>3</v>
      </c>
      <c r="C72" s="14" t="s">
        <v>95</v>
      </c>
      <c r="D72" s="33"/>
      <c r="E72" s="13"/>
      <c r="F72" s="15"/>
      <c r="G72" s="92"/>
    </row>
    <row r="73" spans="1:7" x14ac:dyDescent="0.3">
      <c r="A73" s="232"/>
      <c r="B73" s="13">
        <v>4</v>
      </c>
      <c r="C73" s="14"/>
      <c r="D73" s="33"/>
      <c r="E73" s="13"/>
      <c r="F73" s="15"/>
      <c r="G73" s="92"/>
    </row>
    <row r="74" spans="1:7" x14ac:dyDescent="0.3">
      <c r="A74" s="232"/>
      <c r="B74" s="13">
        <v>3</v>
      </c>
      <c r="C74" s="14" t="s">
        <v>97</v>
      </c>
      <c r="D74" s="33"/>
      <c r="E74" s="13"/>
      <c r="F74" s="15"/>
      <c r="G74" s="92"/>
    </row>
    <row r="75" spans="1:7" x14ac:dyDescent="0.3">
      <c r="A75" s="233"/>
      <c r="B75" s="13">
        <v>4</v>
      </c>
      <c r="C75" s="14" t="s">
        <v>98</v>
      </c>
      <c r="D75" s="33"/>
      <c r="E75" s="13"/>
      <c r="F75" s="15"/>
      <c r="G75" s="92"/>
    </row>
    <row r="76" spans="1:7" x14ac:dyDescent="0.3">
      <c r="G76" s="92"/>
    </row>
    <row r="77" spans="1:7" x14ac:dyDescent="0.3">
      <c r="A77" s="86" t="s">
        <v>23</v>
      </c>
      <c r="B77" s="89" t="s">
        <v>0</v>
      </c>
      <c r="C77" s="90"/>
      <c r="D77" s="89" t="s">
        <v>54</v>
      </c>
      <c r="E77" s="89" t="s">
        <v>1</v>
      </c>
      <c r="F77" s="91" t="s">
        <v>2</v>
      </c>
      <c r="G77" s="92"/>
    </row>
    <row r="78" spans="1:7" x14ac:dyDescent="0.3">
      <c r="A78" s="87">
        <v>10</v>
      </c>
      <c r="B78" s="13">
        <v>1</v>
      </c>
      <c r="C78" s="14"/>
      <c r="D78" s="33"/>
      <c r="E78" s="13"/>
      <c r="F78" s="15"/>
      <c r="G78" s="92"/>
    </row>
    <row r="79" spans="1:7" x14ac:dyDescent="0.3">
      <c r="A79" s="88">
        <v>0.46458333333333335</v>
      </c>
      <c r="B79" s="13">
        <v>2</v>
      </c>
      <c r="C79" s="13">
        <v>3</v>
      </c>
      <c r="D79" s="33">
        <v>0</v>
      </c>
      <c r="E79" s="13"/>
      <c r="F79" s="15"/>
      <c r="G79" s="92"/>
    </row>
    <row r="80" spans="1:7" x14ac:dyDescent="0.3">
      <c r="A80" s="231"/>
      <c r="B80" s="13">
        <v>3</v>
      </c>
      <c r="C80" s="13">
        <v>1</v>
      </c>
      <c r="D80" s="33">
        <v>0</v>
      </c>
      <c r="E80" s="13"/>
      <c r="F80" s="15"/>
      <c r="G80" s="92"/>
    </row>
    <row r="81" spans="1:7" x14ac:dyDescent="0.3">
      <c r="A81" s="232"/>
      <c r="B81" s="13">
        <v>4</v>
      </c>
      <c r="C81" s="13">
        <v>2</v>
      </c>
      <c r="D81" s="33">
        <v>0</v>
      </c>
      <c r="E81" s="13"/>
      <c r="F81" s="15"/>
      <c r="G81" s="92"/>
    </row>
    <row r="82" spans="1:7" x14ac:dyDescent="0.3">
      <c r="A82" s="232"/>
      <c r="B82" s="13">
        <v>5</v>
      </c>
      <c r="C82" s="14" t="s">
        <v>62</v>
      </c>
      <c r="D82" s="33" t="s">
        <v>64</v>
      </c>
      <c r="E82" s="13"/>
      <c r="F82" s="15"/>
      <c r="G82" s="92"/>
    </row>
    <row r="83" spans="1:7" x14ac:dyDescent="0.3">
      <c r="A83" s="233"/>
      <c r="B83" s="13">
        <v>6</v>
      </c>
      <c r="C83" s="14"/>
      <c r="D83" s="33"/>
      <c r="E83" s="13"/>
      <c r="F83" s="15"/>
      <c r="G83" s="92"/>
    </row>
    <row r="84" spans="1:7" x14ac:dyDescent="0.3">
      <c r="A84" s="6"/>
      <c r="B84" s="16"/>
      <c r="C84" s="17"/>
      <c r="D84" s="16"/>
      <c r="E84" s="16"/>
      <c r="F84" s="18"/>
      <c r="G84" s="92"/>
    </row>
    <row r="85" spans="1:7" x14ac:dyDescent="0.3">
      <c r="G85" s="92"/>
    </row>
    <row r="86" spans="1:7" x14ac:dyDescent="0.3">
      <c r="G86" s="92"/>
    </row>
    <row r="87" spans="1:7" x14ac:dyDescent="0.3">
      <c r="G87" s="92"/>
    </row>
    <row r="88" spans="1:7" x14ac:dyDescent="0.3">
      <c r="G88" s="92"/>
    </row>
    <row r="89" spans="1:7" x14ac:dyDescent="0.3">
      <c r="G89" s="92"/>
    </row>
    <row r="90" spans="1:7" x14ac:dyDescent="0.3">
      <c r="G90" s="92"/>
    </row>
    <row r="91" spans="1:7" x14ac:dyDescent="0.3">
      <c r="G91" s="92"/>
    </row>
    <row r="92" spans="1:7" x14ac:dyDescent="0.3">
      <c r="G92" s="92"/>
    </row>
    <row r="93" spans="1:7" x14ac:dyDescent="0.3">
      <c r="G93" s="92"/>
    </row>
    <row r="94" spans="1:7" x14ac:dyDescent="0.3">
      <c r="G94" s="92"/>
    </row>
    <row r="95" spans="1:7" x14ac:dyDescent="0.3">
      <c r="G95" s="92"/>
    </row>
    <row r="96" spans="1:7" x14ac:dyDescent="0.3">
      <c r="G96" s="92"/>
    </row>
    <row r="97" spans="7:7" x14ac:dyDescent="0.3">
      <c r="G97" s="92"/>
    </row>
    <row r="98" spans="7:7" x14ac:dyDescent="0.3">
      <c r="G98" s="92"/>
    </row>
    <row r="99" spans="7:7" x14ac:dyDescent="0.3">
      <c r="G99" s="92"/>
    </row>
    <row r="100" spans="7:7" x14ac:dyDescent="0.3">
      <c r="G100" s="92"/>
    </row>
    <row r="101" spans="7:7" x14ac:dyDescent="0.3">
      <c r="G101" s="92"/>
    </row>
    <row r="102" spans="7:7" x14ac:dyDescent="0.3">
      <c r="G102" s="92"/>
    </row>
    <row r="103" spans="7:7" x14ac:dyDescent="0.3">
      <c r="G103" s="92"/>
    </row>
    <row r="104" spans="7:7" x14ac:dyDescent="0.3">
      <c r="G104" s="92"/>
    </row>
    <row r="105" spans="7:7" x14ac:dyDescent="0.3">
      <c r="G105" s="92"/>
    </row>
    <row r="106" spans="7:7" x14ac:dyDescent="0.3">
      <c r="G106" s="92"/>
    </row>
    <row r="107" spans="7:7" x14ac:dyDescent="0.3">
      <c r="G107" s="92"/>
    </row>
    <row r="108" spans="7:7" x14ac:dyDescent="0.3">
      <c r="G108" s="92"/>
    </row>
    <row r="109" spans="7:7" x14ac:dyDescent="0.3">
      <c r="G109" s="92"/>
    </row>
    <row r="110" spans="7:7" x14ac:dyDescent="0.3">
      <c r="G110" s="92"/>
    </row>
    <row r="111" spans="7:7" x14ac:dyDescent="0.3">
      <c r="G111" s="92"/>
    </row>
    <row r="112" spans="7:7" x14ac:dyDescent="0.3">
      <c r="G112" s="92"/>
    </row>
    <row r="113" spans="7:7" x14ac:dyDescent="0.3">
      <c r="G113" s="92"/>
    </row>
    <row r="114" spans="7:7" x14ac:dyDescent="0.3">
      <c r="G114" s="92"/>
    </row>
    <row r="115" spans="7:7" x14ac:dyDescent="0.3">
      <c r="G115" s="92"/>
    </row>
    <row r="116" spans="7:7" x14ac:dyDescent="0.3">
      <c r="G116" s="92"/>
    </row>
    <row r="117" spans="7:7" x14ac:dyDescent="0.3">
      <c r="G117" s="92"/>
    </row>
    <row r="118" spans="7:7" x14ac:dyDescent="0.3">
      <c r="G118" s="92"/>
    </row>
    <row r="119" spans="7:7" x14ac:dyDescent="0.3">
      <c r="G119" s="92"/>
    </row>
    <row r="120" spans="7:7" x14ac:dyDescent="0.3">
      <c r="G120" s="92"/>
    </row>
    <row r="121" spans="7:7" x14ac:dyDescent="0.3">
      <c r="G121" s="92"/>
    </row>
    <row r="122" spans="7:7" x14ac:dyDescent="0.3">
      <c r="G122" s="92"/>
    </row>
    <row r="123" spans="7:7" x14ac:dyDescent="0.3">
      <c r="G123" s="92"/>
    </row>
    <row r="124" spans="7:7" x14ac:dyDescent="0.3">
      <c r="G124" s="92"/>
    </row>
    <row r="125" spans="7:7" x14ac:dyDescent="0.3">
      <c r="G125" s="92"/>
    </row>
    <row r="126" spans="7:7" x14ac:dyDescent="0.3">
      <c r="G126" s="92"/>
    </row>
    <row r="127" spans="7:7" x14ac:dyDescent="0.3">
      <c r="G127" s="92"/>
    </row>
    <row r="128" spans="7:7" x14ac:dyDescent="0.3">
      <c r="G128" s="92"/>
    </row>
  </sheetData>
  <mergeCells count="11">
    <mergeCell ref="A48:A51"/>
    <mergeCell ref="A56:A59"/>
    <mergeCell ref="A64:A67"/>
    <mergeCell ref="A72:A75"/>
    <mergeCell ref="A80:A83"/>
    <mergeCell ref="A40:A43"/>
    <mergeCell ref="A1:F1"/>
    <mergeCell ref="A8:A11"/>
    <mergeCell ref="A16:A19"/>
    <mergeCell ref="A24:A27"/>
    <mergeCell ref="A32:A35"/>
  </mergeCells>
  <printOptions horizontalCentered="1"/>
  <pageMargins left="0.23622047244094491" right="0.23622047244094491" top="0.74803149606299213" bottom="0.74803149606299213" header="0.31496062992125984" footer="0.31496062992125984"/>
  <pageSetup scale="87" fitToHeight="2" orientation="portrait" blackAndWhite="1" copies="6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F03D1-2EEA-4C41-8CAD-0ABB1736A58F}">
  <sheetPr>
    <pageSetUpPr fitToPage="1"/>
  </sheetPr>
  <dimension ref="A1:H106"/>
  <sheetViews>
    <sheetView showZeros="0" topLeftCell="A2" zoomScale="140" zoomScaleNormal="140" workbookViewId="0">
      <selection activeCell="A8" sqref="A8:F80"/>
    </sheetView>
  </sheetViews>
  <sheetFormatPr defaultColWidth="8.77734375" defaultRowHeight="13.8" x14ac:dyDescent="0.25"/>
  <cols>
    <col min="1" max="1" width="10.6640625" style="44" customWidth="1"/>
    <col min="2" max="2" width="7.6640625" style="40" customWidth="1"/>
    <col min="3" max="3" width="6.6640625" style="40" customWidth="1"/>
    <col min="4" max="4" width="55.6640625" style="40" customWidth="1"/>
    <col min="5" max="5" width="7.6640625" style="40" customWidth="1"/>
    <col min="6" max="6" width="15.6640625" style="41" customWidth="1"/>
    <col min="7" max="7" width="7.6640625" style="24" customWidth="1"/>
    <col min="8" max="8" width="15.6640625" style="24" customWidth="1"/>
    <col min="9" max="16384" width="8.77734375" style="22"/>
  </cols>
  <sheetData>
    <row r="1" spans="1:8" customFormat="1" ht="150" customHeight="1" x14ac:dyDescent="0.3">
      <c r="A1" s="234"/>
      <c r="B1" s="234"/>
      <c r="C1" s="234"/>
      <c r="D1" s="234"/>
      <c r="E1" s="234"/>
      <c r="F1" s="234"/>
    </row>
    <row r="2" spans="1:8" ht="14.4" x14ac:dyDescent="0.3">
      <c r="A2" s="5"/>
      <c r="B2" s="3"/>
      <c r="C2" s="4"/>
      <c r="D2" s="16"/>
      <c r="E2" s="1"/>
      <c r="F2" s="10"/>
      <c r="G2" s="36">
        <v>1.1111111111111112E-2</v>
      </c>
      <c r="H2" s="36"/>
    </row>
    <row r="3" spans="1:8" ht="14.4" x14ac:dyDescent="0.3">
      <c r="A3" s="236" t="s">
        <v>45</v>
      </c>
      <c r="B3" s="237"/>
      <c r="C3" s="237"/>
      <c r="D3" s="237"/>
      <c r="E3" s="237"/>
      <c r="F3" s="238"/>
      <c r="G3" s="36">
        <v>1.3888888888888888E-2</v>
      </c>
      <c r="H3" s="36"/>
    </row>
    <row r="4" spans="1:8" ht="14.4" x14ac:dyDescent="0.3">
      <c r="A4" s="239"/>
      <c r="B4" s="240"/>
      <c r="C4" s="240"/>
      <c r="D4" s="240"/>
      <c r="E4" s="240"/>
      <c r="F4" s="241"/>
      <c r="G4" s="36">
        <v>2.0833333333333332E-2</v>
      </c>
      <c r="H4" s="18"/>
    </row>
    <row r="5" spans="1:8" ht="14.4" x14ac:dyDescent="0.3">
      <c r="A5" s="242" t="s">
        <v>36</v>
      </c>
      <c r="B5" s="243"/>
      <c r="C5" s="243"/>
      <c r="D5" s="243"/>
      <c r="E5" s="243"/>
      <c r="F5" s="244"/>
      <c r="G5" s="36">
        <v>5.5555555555555558E-3</v>
      </c>
      <c r="H5" s="18"/>
    </row>
    <row r="6" spans="1:8" x14ac:dyDescent="0.25">
      <c r="A6" s="245"/>
      <c r="B6" s="246"/>
      <c r="C6" s="246"/>
      <c r="D6" s="246"/>
      <c r="E6" s="246"/>
      <c r="F6" s="247"/>
      <c r="G6" s="18"/>
      <c r="H6" s="18"/>
    </row>
    <row r="7" spans="1:8" ht="14.4" x14ac:dyDescent="0.3">
      <c r="A7"/>
      <c r="B7" s="12"/>
      <c r="C7"/>
      <c r="D7" s="20"/>
      <c r="E7"/>
      <c r="F7"/>
      <c r="G7" s="26"/>
      <c r="H7" s="26"/>
    </row>
    <row r="8" spans="1:8" ht="14.4" x14ac:dyDescent="0.3">
      <c r="A8" s="5" t="s">
        <v>33</v>
      </c>
      <c r="B8" s="3"/>
      <c r="C8" s="4"/>
      <c r="D8" s="16"/>
      <c r="E8" s="1"/>
      <c r="F8" s="10"/>
      <c r="G8" s="36">
        <v>6.9444444444444441E-3</v>
      </c>
      <c r="H8" s="36"/>
    </row>
    <row r="9" spans="1:8" ht="14.4" x14ac:dyDescent="0.3">
      <c r="A9" s="5"/>
      <c r="B9" s="3"/>
      <c r="C9" s="4"/>
      <c r="D9" s="16"/>
      <c r="E9" s="1"/>
      <c r="F9" s="36"/>
      <c r="G9" s="36">
        <v>8.3333333333333332E-3</v>
      </c>
      <c r="H9" s="26"/>
    </row>
    <row r="10" spans="1:8" customFormat="1" ht="14.4" x14ac:dyDescent="0.3">
      <c r="A10" s="27" t="s">
        <v>23</v>
      </c>
      <c r="B10" s="28" t="s">
        <v>0</v>
      </c>
      <c r="C10" s="29"/>
      <c r="D10" s="28" t="s">
        <v>34</v>
      </c>
      <c r="E10" s="28" t="s">
        <v>1</v>
      </c>
      <c r="F10" s="30" t="s">
        <v>2</v>
      </c>
    </row>
    <row r="11" spans="1:8" ht="14.4" x14ac:dyDescent="0.3">
      <c r="A11" s="31">
        <v>11</v>
      </c>
      <c r="B11" s="13">
        <v>1</v>
      </c>
      <c r="C11" s="14"/>
      <c r="D11" s="33">
        <v>0</v>
      </c>
      <c r="E11" s="13"/>
      <c r="F11" s="15"/>
      <c r="G11" s="92"/>
      <c r="H11" s="18"/>
    </row>
    <row r="12" spans="1:8" ht="15" customHeight="1" x14ac:dyDescent="0.3">
      <c r="A12" s="32">
        <v>0.48958333333333331</v>
      </c>
      <c r="B12" s="13">
        <v>2</v>
      </c>
      <c r="C12" s="14"/>
      <c r="D12" s="33" t="s">
        <v>66</v>
      </c>
      <c r="E12" s="13"/>
      <c r="F12" s="15"/>
      <c r="G12" s="92"/>
      <c r="H12" s="18"/>
    </row>
    <row r="13" spans="1:8" ht="15" customHeight="1" x14ac:dyDescent="0.3">
      <c r="A13" s="231"/>
      <c r="B13" s="13">
        <v>3</v>
      </c>
      <c r="C13" s="14"/>
      <c r="D13" s="33" t="s">
        <v>68</v>
      </c>
      <c r="E13" s="13"/>
      <c r="F13" s="15"/>
      <c r="G13" s="92"/>
      <c r="H13" s="18"/>
    </row>
    <row r="14" spans="1:8" ht="14.4" x14ac:dyDescent="0.3">
      <c r="A14" s="232"/>
      <c r="B14" s="13">
        <v>4</v>
      </c>
      <c r="C14" s="14"/>
      <c r="D14" s="33" t="s">
        <v>65</v>
      </c>
      <c r="E14" s="13"/>
      <c r="F14" s="15"/>
      <c r="G14" s="92"/>
    </row>
    <row r="15" spans="1:8" ht="14.4" x14ac:dyDescent="0.3">
      <c r="A15" s="232"/>
      <c r="B15" s="13">
        <v>5</v>
      </c>
      <c r="C15" s="14"/>
      <c r="D15" s="33" t="s">
        <v>67</v>
      </c>
      <c r="E15" s="13"/>
      <c r="F15" s="15"/>
      <c r="G15" s="92"/>
      <c r="H15" s="37"/>
    </row>
    <row r="16" spans="1:8" ht="14.4" x14ac:dyDescent="0.3">
      <c r="A16" s="233"/>
      <c r="B16" s="13">
        <v>6</v>
      </c>
      <c r="C16" s="14"/>
      <c r="D16" s="33"/>
      <c r="E16" s="13"/>
      <c r="F16" s="15"/>
      <c r="G16" s="92"/>
    </row>
    <row r="17" spans="1:8" customFormat="1" ht="14.4" x14ac:dyDescent="0.3">
      <c r="A17" s="5"/>
      <c r="B17" s="3"/>
      <c r="C17" s="4"/>
      <c r="D17" s="16"/>
      <c r="E17" s="1"/>
      <c r="F17" s="36"/>
      <c r="G17" s="92"/>
    </row>
    <row r="18" spans="1:8" customFormat="1" ht="14.4" x14ac:dyDescent="0.3">
      <c r="A18" s="66" t="s">
        <v>23</v>
      </c>
      <c r="B18" s="69" t="s">
        <v>0</v>
      </c>
      <c r="C18" s="70"/>
      <c r="D18" s="69" t="s">
        <v>31</v>
      </c>
      <c r="E18" s="69" t="s">
        <v>1</v>
      </c>
      <c r="F18" s="71" t="s">
        <v>2</v>
      </c>
      <c r="G18" s="92"/>
    </row>
    <row r="19" spans="1:8" ht="14.4" x14ac:dyDescent="0.3">
      <c r="A19" s="67">
        <v>12</v>
      </c>
      <c r="B19" s="13">
        <v>1</v>
      </c>
      <c r="C19" s="14"/>
      <c r="D19" s="33"/>
      <c r="E19" s="13"/>
      <c r="F19" s="15"/>
      <c r="G19" s="92"/>
      <c r="H19" s="18"/>
    </row>
    <row r="20" spans="1:8" ht="14.4" x14ac:dyDescent="0.3">
      <c r="A20" s="68">
        <v>0.50069444444444444</v>
      </c>
      <c r="B20" s="13">
        <v>2</v>
      </c>
      <c r="C20" s="14"/>
      <c r="D20" s="33" t="s">
        <v>72</v>
      </c>
      <c r="E20" s="13"/>
      <c r="F20" s="15"/>
      <c r="G20" s="92"/>
      <c r="H20" s="18"/>
    </row>
    <row r="21" spans="1:8" ht="14.4" x14ac:dyDescent="0.3">
      <c r="A21" s="231"/>
      <c r="B21" s="13">
        <v>3</v>
      </c>
      <c r="C21" s="14"/>
      <c r="D21" s="33" t="s">
        <v>69</v>
      </c>
      <c r="E21" s="13"/>
      <c r="F21" s="15"/>
      <c r="G21" s="92"/>
      <c r="H21" s="18"/>
    </row>
    <row r="22" spans="1:8" ht="14.4" x14ac:dyDescent="0.3">
      <c r="A22" s="232"/>
      <c r="B22" s="13">
        <v>4</v>
      </c>
      <c r="C22" s="14"/>
      <c r="D22" s="33" t="s">
        <v>71</v>
      </c>
      <c r="E22" s="13"/>
      <c r="F22" s="15"/>
      <c r="G22" s="92"/>
      <c r="H22" s="18"/>
    </row>
    <row r="23" spans="1:8" ht="14.4" x14ac:dyDescent="0.3">
      <c r="A23" s="232"/>
      <c r="B23" s="13">
        <v>5</v>
      </c>
      <c r="C23" s="14"/>
      <c r="D23" s="33" t="s">
        <v>92</v>
      </c>
      <c r="E23" s="13"/>
      <c r="F23" s="15"/>
      <c r="G23" s="92"/>
    </row>
    <row r="24" spans="1:8" ht="14.4" x14ac:dyDescent="0.3">
      <c r="A24" s="233"/>
      <c r="B24" s="13">
        <v>6</v>
      </c>
      <c r="C24" s="14"/>
      <c r="D24" s="33"/>
      <c r="E24" s="13"/>
      <c r="F24" s="15"/>
      <c r="G24" s="92"/>
      <c r="H24" s="37"/>
    </row>
    <row r="25" spans="1:8" ht="14.4" x14ac:dyDescent="0.3">
      <c r="A25"/>
      <c r="B25" s="25"/>
      <c r="C25" s="25"/>
      <c r="D25" s="34"/>
      <c r="E25" s="25"/>
      <c r="F25" s="26"/>
      <c r="G25" s="92"/>
      <c r="H25" s="18"/>
    </row>
    <row r="26" spans="1:8" ht="14.4" x14ac:dyDescent="0.3">
      <c r="A26" s="93" t="s">
        <v>23</v>
      </c>
      <c r="B26" s="96" t="s">
        <v>0</v>
      </c>
      <c r="C26" s="97"/>
      <c r="D26" s="96" t="s">
        <v>90</v>
      </c>
      <c r="E26" s="96" t="s">
        <v>1</v>
      </c>
      <c r="F26" s="98" t="s">
        <v>2</v>
      </c>
      <c r="G26" s="92"/>
      <c r="H26" s="18"/>
    </row>
    <row r="27" spans="1:8" ht="14.4" x14ac:dyDescent="0.3">
      <c r="A27" s="94">
        <v>13</v>
      </c>
      <c r="B27" s="13">
        <v>1</v>
      </c>
      <c r="C27" s="14" t="s">
        <v>99</v>
      </c>
      <c r="D27" s="33" t="s">
        <v>76</v>
      </c>
      <c r="E27" s="13"/>
      <c r="F27" s="15"/>
      <c r="G27" s="92"/>
      <c r="H27" s="18"/>
    </row>
    <row r="28" spans="1:8" ht="14.4" x14ac:dyDescent="0.3">
      <c r="A28" s="95">
        <v>0.51180555555555551</v>
      </c>
      <c r="B28" s="13">
        <v>2</v>
      </c>
      <c r="C28" s="14" t="s">
        <v>99</v>
      </c>
      <c r="D28" s="33" t="s">
        <v>74</v>
      </c>
      <c r="E28" s="13"/>
      <c r="F28" s="15"/>
      <c r="G28" s="92"/>
      <c r="H28" s="18"/>
    </row>
    <row r="29" spans="1:8" ht="14.4" x14ac:dyDescent="0.3">
      <c r="A29" s="231"/>
      <c r="B29" s="39">
        <v>3</v>
      </c>
      <c r="C29" s="14" t="s">
        <v>99</v>
      </c>
      <c r="D29" s="33" t="s">
        <v>75</v>
      </c>
      <c r="E29" s="13"/>
      <c r="F29" s="15"/>
      <c r="G29" s="92"/>
      <c r="H29" s="18"/>
    </row>
    <row r="30" spans="1:8" ht="14.4" x14ac:dyDescent="0.3">
      <c r="A30" s="232"/>
      <c r="B30" s="39">
        <v>4</v>
      </c>
      <c r="C30" s="14"/>
      <c r="D30" s="33"/>
      <c r="E30" s="13"/>
      <c r="F30" s="15"/>
      <c r="G30" s="92"/>
      <c r="H30" s="18"/>
    </row>
    <row r="31" spans="1:8" ht="14.4" x14ac:dyDescent="0.3">
      <c r="A31" s="232"/>
      <c r="B31" s="39">
        <v>5</v>
      </c>
      <c r="C31" s="14" t="s">
        <v>100</v>
      </c>
      <c r="D31" s="33" t="s">
        <v>82</v>
      </c>
      <c r="E31" s="13"/>
      <c r="F31" s="15"/>
      <c r="G31" s="92"/>
      <c r="H31" s="18"/>
    </row>
    <row r="32" spans="1:8" ht="14.4" x14ac:dyDescent="0.3">
      <c r="A32" s="233"/>
      <c r="B32" s="39">
        <v>6</v>
      </c>
      <c r="C32" s="14" t="s">
        <v>100</v>
      </c>
      <c r="D32" s="33" t="s">
        <v>81</v>
      </c>
      <c r="E32" s="13"/>
      <c r="F32" s="15"/>
      <c r="G32" s="92"/>
      <c r="H32" s="18"/>
    </row>
    <row r="33" spans="1:8" ht="14.4" x14ac:dyDescent="0.3">
      <c r="A33" s="6"/>
      <c r="B33" s="16"/>
      <c r="C33" s="17"/>
      <c r="D33" s="16"/>
      <c r="E33" s="16"/>
      <c r="F33" s="18"/>
      <c r="G33" s="92"/>
      <c r="H33" s="18"/>
    </row>
    <row r="34" spans="1:8" ht="14.4" x14ac:dyDescent="0.3">
      <c r="A34" s="99" t="s">
        <v>23</v>
      </c>
      <c r="B34" s="102" t="s">
        <v>0</v>
      </c>
      <c r="C34" s="103"/>
      <c r="D34" s="102" t="s">
        <v>101</v>
      </c>
      <c r="E34" s="102" t="s">
        <v>1</v>
      </c>
      <c r="F34" s="104" t="s">
        <v>2</v>
      </c>
      <c r="G34" s="92"/>
      <c r="H34" s="18"/>
    </row>
    <row r="35" spans="1:8" ht="14.4" x14ac:dyDescent="0.3">
      <c r="A35" s="100">
        <v>14</v>
      </c>
      <c r="B35" s="13">
        <v>1</v>
      </c>
      <c r="C35" s="14" t="s">
        <v>99</v>
      </c>
      <c r="D35" s="33" t="s">
        <v>70</v>
      </c>
      <c r="E35" s="13"/>
      <c r="F35" s="15"/>
      <c r="G35" s="92"/>
      <c r="H35" s="18"/>
    </row>
    <row r="36" spans="1:8" ht="14.4" x14ac:dyDescent="0.3">
      <c r="A36" s="101">
        <v>0.52291666666666659</v>
      </c>
      <c r="B36" s="13">
        <v>2</v>
      </c>
      <c r="C36" s="14" t="s">
        <v>99</v>
      </c>
      <c r="D36" s="33" t="s">
        <v>91</v>
      </c>
      <c r="E36" s="13"/>
      <c r="F36" s="15"/>
      <c r="G36" s="92"/>
      <c r="H36" s="18"/>
    </row>
    <row r="37" spans="1:8" ht="14.4" x14ac:dyDescent="0.3">
      <c r="A37" s="231"/>
      <c r="B37" s="13">
        <v>3</v>
      </c>
      <c r="C37" s="14" t="s">
        <v>99</v>
      </c>
      <c r="D37" s="33" t="s">
        <v>79</v>
      </c>
      <c r="E37" s="13"/>
      <c r="F37" s="15"/>
      <c r="G37" s="92"/>
      <c r="H37" s="18"/>
    </row>
    <row r="38" spans="1:8" ht="14.4" x14ac:dyDescent="0.3">
      <c r="A38" s="232"/>
      <c r="B38" s="13">
        <v>4</v>
      </c>
      <c r="C38" s="14"/>
      <c r="D38" s="33"/>
      <c r="E38" s="13"/>
      <c r="F38" s="15"/>
      <c r="G38" s="92"/>
      <c r="H38" s="18"/>
    </row>
    <row r="39" spans="1:8" ht="14.4" x14ac:dyDescent="0.3">
      <c r="A39" s="232"/>
      <c r="B39" s="13">
        <v>3</v>
      </c>
      <c r="C39" s="14" t="s">
        <v>100</v>
      </c>
      <c r="D39" s="33" t="s">
        <v>84</v>
      </c>
      <c r="E39" s="13"/>
      <c r="F39" s="15"/>
      <c r="G39" s="92"/>
      <c r="H39" s="18"/>
    </row>
    <row r="40" spans="1:8" ht="14.4" x14ac:dyDescent="0.3">
      <c r="A40" s="233"/>
      <c r="B40" s="13">
        <v>4</v>
      </c>
      <c r="C40" s="14" t="s">
        <v>100</v>
      </c>
      <c r="D40" s="33" t="s">
        <v>83</v>
      </c>
      <c r="E40" s="13"/>
      <c r="F40" s="15"/>
      <c r="G40" s="92"/>
      <c r="H40" s="18"/>
    </row>
    <row r="41" spans="1:8" ht="14.4" x14ac:dyDescent="0.3">
      <c r="A41" s="5"/>
      <c r="B41" s="3"/>
      <c r="C41" s="4"/>
      <c r="D41" s="16"/>
      <c r="E41" s="1"/>
      <c r="F41" s="36"/>
      <c r="G41" s="92"/>
      <c r="H41" s="18"/>
    </row>
    <row r="42" spans="1:8" ht="14.4" x14ac:dyDescent="0.3">
      <c r="A42" s="27" t="s">
        <v>23</v>
      </c>
      <c r="B42" s="28" t="s">
        <v>0</v>
      </c>
      <c r="C42" s="29"/>
      <c r="D42" s="28" t="s">
        <v>42</v>
      </c>
      <c r="E42" s="28" t="s">
        <v>1</v>
      </c>
      <c r="F42" s="30" t="s">
        <v>2</v>
      </c>
      <c r="G42" s="92"/>
      <c r="H42" s="18"/>
    </row>
    <row r="43" spans="1:8" ht="14.4" x14ac:dyDescent="0.3">
      <c r="A43" s="31">
        <v>15</v>
      </c>
      <c r="B43" s="13">
        <v>1</v>
      </c>
      <c r="C43" s="14"/>
      <c r="D43" s="33">
        <v>0</v>
      </c>
      <c r="E43" s="13"/>
      <c r="F43" s="15"/>
      <c r="G43" s="92"/>
      <c r="H43" s="18"/>
    </row>
    <row r="44" spans="1:8" ht="14.4" x14ac:dyDescent="0.3">
      <c r="A44" s="32">
        <v>0.53402777777777766</v>
      </c>
      <c r="B44" s="13">
        <v>2</v>
      </c>
      <c r="C44" s="13">
        <v>4</v>
      </c>
      <c r="D44" s="33">
        <v>0</v>
      </c>
      <c r="E44" s="13"/>
      <c r="F44" s="15"/>
      <c r="G44" s="92"/>
      <c r="H44" s="18"/>
    </row>
    <row r="45" spans="1:8" ht="14.4" x14ac:dyDescent="0.3">
      <c r="A45" s="231"/>
      <c r="B45" s="13">
        <v>3</v>
      </c>
      <c r="C45" s="13">
        <v>2</v>
      </c>
      <c r="D45" s="33">
        <v>0</v>
      </c>
      <c r="E45" s="13"/>
      <c r="F45" s="15"/>
      <c r="G45" s="92"/>
      <c r="H45" s="18"/>
    </row>
    <row r="46" spans="1:8" ht="14.4" x14ac:dyDescent="0.3">
      <c r="A46" s="232"/>
      <c r="B46" s="13">
        <v>4</v>
      </c>
      <c r="C46" s="13">
        <v>1</v>
      </c>
      <c r="D46" s="33">
        <v>0</v>
      </c>
      <c r="E46" s="13"/>
      <c r="F46" s="15"/>
      <c r="G46" s="92"/>
      <c r="H46" s="18"/>
    </row>
    <row r="47" spans="1:8" ht="14.4" x14ac:dyDescent="0.3">
      <c r="A47" s="232"/>
      <c r="B47" s="13">
        <v>5</v>
      </c>
      <c r="C47" s="13">
        <v>3</v>
      </c>
      <c r="D47" s="33"/>
      <c r="E47" s="13"/>
      <c r="F47" s="15"/>
      <c r="G47" s="92"/>
      <c r="H47" s="18"/>
    </row>
    <row r="48" spans="1:8" ht="14.4" x14ac:dyDescent="0.3">
      <c r="A48" s="233"/>
      <c r="B48" s="13">
        <v>6</v>
      </c>
      <c r="C48" s="14"/>
      <c r="D48" s="33">
        <v>0</v>
      </c>
      <c r="E48" s="13"/>
      <c r="F48" s="15"/>
      <c r="G48" s="92"/>
      <c r="H48" s="18"/>
    </row>
    <row r="49" spans="1:8" ht="14.4" x14ac:dyDescent="0.3">
      <c r="A49" s="5"/>
      <c r="B49" s="3"/>
      <c r="C49" s="4"/>
      <c r="D49" s="16"/>
      <c r="E49" s="1"/>
      <c r="F49" s="36"/>
      <c r="G49" s="92"/>
      <c r="H49" s="18"/>
    </row>
    <row r="50" spans="1:8" ht="14.4" x14ac:dyDescent="0.3">
      <c r="A50" s="66" t="s">
        <v>23</v>
      </c>
      <c r="B50" s="69" t="s">
        <v>0</v>
      </c>
      <c r="C50" s="70"/>
      <c r="D50" s="69" t="s">
        <v>43</v>
      </c>
      <c r="E50" s="69" t="s">
        <v>1</v>
      </c>
      <c r="F50" s="71" t="s">
        <v>2</v>
      </c>
      <c r="G50" s="92"/>
      <c r="H50" s="18"/>
    </row>
    <row r="51" spans="1:8" ht="14.4" x14ac:dyDescent="0.3">
      <c r="A51" s="67">
        <v>16</v>
      </c>
      <c r="B51" s="13">
        <v>1</v>
      </c>
      <c r="C51" s="14"/>
      <c r="D51" s="33"/>
      <c r="E51" s="13"/>
      <c r="F51" s="15"/>
      <c r="G51" s="92"/>
      <c r="H51" s="18"/>
    </row>
    <row r="52" spans="1:8" ht="14.4" x14ac:dyDescent="0.3">
      <c r="A52" s="68">
        <v>0.54513888888888873</v>
      </c>
      <c r="B52" s="13">
        <v>2</v>
      </c>
      <c r="C52" s="14">
        <v>4</v>
      </c>
      <c r="D52" s="33">
        <v>0</v>
      </c>
      <c r="E52" s="13"/>
      <c r="F52" s="15"/>
      <c r="G52" s="92"/>
      <c r="H52" s="18"/>
    </row>
    <row r="53" spans="1:8" ht="14.4" x14ac:dyDescent="0.3">
      <c r="A53" s="231"/>
      <c r="B53" s="13">
        <v>3</v>
      </c>
      <c r="C53" s="14">
        <v>2</v>
      </c>
      <c r="D53" s="33">
        <v>0</v>
      </c>
      <c r="E53" s="13"/>
      <c r="F53" s="15"/>
      <c r="G53" s="92"/>
      <c r="H53" s="18"/>
    </row>
    <row r="54" spans="1:8" ht="14.4" x14ac:dyDescent="0.3">
      <c r="A54" s="232"/>
      <c r="B54" s="13">
        <v>4</v>
      </c>
      <c r="C54" s="14">
        <v>1</v>
      </c>
      <c r="D54" s="33">
        <v>0</v>
      </c>
      <c r="E54" s="13"/>
      <c r="F54" s="15"/>
      <c r="G54" s="92"/>
      <c r="H54" s="18"/>
    </row>
    <row r="55" spans="1:8" ht="14.4" x14ac:dyDescent="0.3">
      <c r="A55" s="232"/>
      <c r="B55" s="13">
        <v>5</v>
      </c>
      <c r="C55" s="14">
        <v>3</v>
      </c>
      <c r="D55" s="33">
        <v>0</v>
      </c>
      <c r="E55" s="13"/>
      <c r="F55" s="15"/>
      <c r="G55" s="92"/>
      <c r="H55" s="18"/>
    </row>
    <row r="56" spans="1:8" ht="14.4" x14ac:dyDescent="0.3">
      <c r="A56" s="233"/>
      <c r="B56" s="13">
        <v>6</v>
      </c>
      <c r="C56" s="14"/>
      <c r="D56" s="33">
        <v>0</v>
      </c>
      <c r="E56" s="13"/>
      <c r="F56" s="15"/>
      <c r="G56" s="92"/>
      <c r="H56" s="18"/>
    </row>
    <row r="57" spans="1:8" ht="14.4" x14ac:dyDescent="0.3">
      <c r="A57"/>
      <c r="B57" s="25"/>
      <c r="C57" s="25"/>
      <c r="D57" s="34"/>
      <c r="E57" s="25"/>
      <c r="F57" s="26"/>
      <c r="G57" s="92"/>
      <c r="H57" s="18"/>
    </row>
    <row r="58" spans="1:8" ht="14.4" x14ac:dyDescent="0.3">
      <c r="A58" s="93" t="s">
        <v>23</v>
      </c>
      <c r="B58" s="96" t="s">
        <v>0</v>
      </c>
      <c r="C58" s="97"/>
      <c r="D58" s="96" t="s">
        <v>103</v>
      </c>
      <c r="E58" s="96" t="s">
        <v>1</v>
      </c>
      <c r="F58" s="98" t="s">
        <v>2</v>
      </c>
      <c r="G58" s="92"/>
      <c r="H58" s="18"/>
    </row>
    <row r="59" spans="1:8" ht="14.4" x14ac:dyDescent="0.3">
      <c r="A59" s="94">
        <v>17</v>
      </c>
      <c r="B59" s="13">
        <v>1</v>
      </c>
      <c r="C59" s="14" t="s">
        <v>96</v>
      </c>
      <c r="D59" s="33">
        <v>0</v>
      </c>
      <c r="E59" s="13"/>
      <c r="F59" s="15"/>
      <c r="G59" s="92"/>
      <c r="H59" s="18"/>
    </row>
    <row r="60" spans="1:8" ht="14.4" x14ac:dyDescent="0.3">
      <c r="A60" s="95">
        <v>0.5562499999999998</v>
      </c>
      <c r="B60" s="13">
        <v>2</v>
      </c>
      <c r="C60" s="14" t="s">
        <v>94</v>
      </c>
      <c r="D60" s="33">
        <v>0</v>
      </c>
      <c r="E60" s="13"/>
      <c r="F60" s="15"/>
      <c r="G60" s="36">
        <v>8.3333333333333332E-3</v>
      </c>
      <c r="H60" s="18"/>
    </row>
    <row r="61" spans="1:8" ht="14.4" x14ac:dyDescent="0.3">
      <c r="A61" s="231"/>
      <c r="B61" s="39">
        <v>3</v>
      </c>
      <c r="C61" s="14" t="s">
        <v>95</v>
      </c>
      <c r="D61" s="33">
        <v>0</v>
      </c>
      <c r="E61" s="13"/>
      <c r="F61" s="15"/>
      <c r="G61"/>
      <c r="H61" s="18"/>
    </row>
    <row r="62" spans="1:8" ht="14.4" x14ac:dyDescent="0.3">
      <c r="A62" s="232"/>
      <c r="B62" s="39">
        <v>4</v>
      </c>
      <c r="C62" s="14"/>
      <c r="D62" s="33"/>
      <c r="E62" s="13"/>
      <c r="F62" s="15"/>
      <c r="G62" s="92"/>
      <c r="H62" s="18"/>
    </row>
    <row r="63" spans="1:8" ht="14.4" x14ac:dyDescent="0.3">
      <c r="A63" s="232"/>
      <c r="B63" s="39">
        <v>5</v>
      </c>
      <c r="C63" s="14" t="s">
        <v>97</v>
      </c>
      <c r="D63" s="33">
        <v>0</v>
      </c>
      <c r="E63" s="13"/>
      <c r="F63" s="15"/>
      <c r="G63" s="92"/>
      <c r="H63" s="18"/>
    </row>
    <row r="64" spans="1:8" ht="14.4" x14ac:dyDescent="0.3">
      <c r="A64" s="233"/>
      <c r="B64" s="39">
        <v>6</v>
      </c>
      <c r="C64" s="14" t="s">
        <v>98</v>
      </c>
      <c r="D64" s="33">
        <v>0</v>
      </c>
      <c r="E64" s="13"/>
      <c r="F64" s="15"/>
      <c r="G64" s="92"/>
      <c r="H64" s="18"/>
    </row>
    <row r="65" spans="1:8" ht="14.4" x14ac:dyDescent="0.3">
      <c r="A65" s="6"/>
      <c r="B65" s="16"/>
      <c r="C65" s="17"/>
      <c r="D65" s="16"/>
      <c r="E65" s="16"/>
      <c r="F65" s="18"/>
      <c r="G65" s="92"/>
      <c r="H65" s="18"/>
    </row>
    <row r="66" spans="1:8" ht="14.4" x14ac:dyDescent="0.3">
      <c r="A66" s="99" t="s">
        <v>23</v>
      </c>
      <c r="B66" s="102" t="s">
        <v>0</v>
      </c>
      <c r="C66" s="103"/>
      <c r="D66" s="102" t="s">
        <v>104</v>
      </c>
      <c r="E66" s="102" t="s">
        <v>1</v>
      </c>
      <c r="F66" s="104" t="s">
        <v>2</v>
      </c>
      <c r="G66" s="92"/>
      <c r="H66" s="18"/>
    </row>
    <row r="67" spans="1:8" ht="14.4" x14ac:dyDescent="0.3">
      <c r="A67" s="100">
        <v>18</v>
      </c>
      <c r="B67" s="13">
        <v>1</v>
      </c>
      <c r="C67" s="14" t="s">
        <v>96</v>
      </c>
      <c r="D67" s="33"/>
      <c r="E67" s="13"/>
      <c r="F67" s="15"/>
      <c r="G67" s="92"/>
      <c r="H67" s="18"/>
    </row>
    <row r="68" spans="1:8" ht="14.4" x14ac:dyDescent="0.3">
      <c r="A68" s="101">
        <v>0.56736111111111087</v>
      </c>
      <c r="B68" s="13">
        <v>2</v>
      </c>
      <c r="C68" s="14" t="s">
        <v>94</v>
      </c>
      <c r="D68" s="33"/>
      <c r="E68" s="13"/>
      <c r="F68" s="15"/>
      <c r="G68" s="92"/>
      <c r="H68" s="18"/>
    </row>
    <row r="69" spans="1:8" ht="14.4" x14ac:dyDescent="0.3">
      <c r="A69" s="231"/>
      <c r="B69" s="13">
        <v>3</v>
      </c>
      <c r="C69" s="14" t="s">
        <v>95</v>
      </c>
      <c r="D69" s="33"/>
      <c r="E69" s="13"/>
      <c r="F69" s="15"/>
      <c r="G69" s="92"/>
      <c r="H69" s="18"/>
    </row>
    <row r="70" spans="1:8" ht="14.4" x14ac:dyDescent="0.3">
      <c r="A70" s="232"/>
      <c r="B70" s="13">
        <v>4</v>
      </c>
      <c r="C70" s="14"/>
      <c r="D70" s="33"/>
      <c r="E70" s="13"/>
      <c r="F70" s="15"/>
      <c r="G70" s="92"/>
      <c r="H70" s="18"/>
    </row>
    <row r="71" spans="1:8" ht="14.4" x14ac:dyDescent="0.3">
      <c r="A71" s="232"/>
      <c r="B71" s="13">
        <v>3</v>
      </c>
      <c r="C71" s="14" t="s">
        <v>97</v>
      </c>
      <c r="D71" s="33"/>
      <c r="E71" s="13"/>
      <c r="F71" s="15"/>
      <c r="G71" s="92"/>
      <c r="H71" s="18"/>
    </row>
    <row r="72" spans="1:8" ht="14.4" x14ac:dyDescent="0.3">
      <c r="A72" s="233"/>
      <c r="B72" s="13">
        <v>4</v>
      </c>
      <c r="C72" s="14" t="s">
        <v>98</v>
      </c>
      <c r="D72" s="33"/>
      <c r="E72" s="13"/>
      <c r="F72" s="15"/>
      <c r="G72" s="92"/>
      <c r="H72" s="18"/>
    </row>
    <row r="73" spans="1:8" ht="14.4" x14ac:dyDescent="0.3">
      <c r="A73" s="5"/>
      <c r="B73" s="3"/>
      <c r="C73" s="4"/>
      <c r="D73" s="16"/>
      <c r="E73" s="1"/>
      <c r="F73" s="36"/>
      <c r="G73" s="92"/>
      <c r="H73" s="18"/>
    </row>
    <row r="74" spans="1:8" ht="14.4" x14ac:dyDescent="0.3">
      <c r="A74" s="86" t="s">
        <v>23</v>
      </c>
      <c r="B74" s="89" t="s">
        <v>0</v>
      </c>
      <c r="C74" s="90"/>
      <c r="D74" s="89" t="s">
        <v>102</v>
      </c>
      <c r="E74" s="89" t="s">
        <v>1</v>
      </c>
      <c r="F74" s="91" t="s">
        <v>2</v>
      </c>
      <c r="G74" s="92"/>
      <c r="H74" s="18"/>
    </row>
    <row r="75" spans="1:8" ht="14.4" x14ac:dyDescent="0.3">
      <c r="A75" s="87">
        <v>19</v>
      </c>
      <c r="B75" s="13">
        <v>1</v>
      </c>
      <c r="C75" s="14"/>
      <c r="D75" s="33"/>
      <c r="E75" s="13"/>
      <c r="F75" s="15"/>
      <c r="G75" s="92"/>
      <c r="H75" s="18"/>
    </row>
    <row r="76" spans="1:8" ht="14.4" x14ac:dyDescent="0.3">
      <c r="A76" s="88">
        <v>0.57847222222222194</v>
      </c>
      <c r="B76" s="13">
        <v>2</v>
      </c>
      <c r="C76" s="13">
        <v>3</v>
      </c>
      <c r="D76" s="33"/>
      <c r="E76" s="13"/>
      <c r="F76" s="15"/>
      <c r="G76" s="92"/>
      <c r="H76" s="18"/>
    </row>
    <row r="77" spans="1:8" ht="14.4" x14ac:dyDescent="0.3">
      <c r="A77" s="231"/>
      <c r="B77" s="13">
        <v>3</v>
      </c>
      <c r="C77" s="13">
        <v>1</v>
      </c>
      <c r="D77" s="33"/>
      <c r="E77" s="13"/>
      <c r="F77" s="15"/>
      <c r="G77" s="92"/>
      <c r="H77" s="18"/>
    </row>
    <row r="78" spans="1:8" ht="14.4" x14ac:dyDescent="0.3">
      <c r="A78" s="232"/>
      <c r="B78" s="13">
        <v>4</v>
      </c>
      <c r="C78" s="13">
        <v>2</v>
      </c>
      <c r="D78" s="33"/>
      <c r="E78" s="13"/>
      <c r="F78" s="15"/>
      <c r="G78" s="92"/>
      <c r="H78" s="18"/>
    </row>
    <row r="79" spans="1:8" ht="14.4" x14ac:dyDescent="0.3">
      <c r="A79" s="232"/>
      <c r="B79" s="13">
        <v>5</v>
      </c>
      <c r="C79" s="14" t="s">
        <v>62</v>
      </c>
      <c r="D79" s="33" t="s">
        <v>64</v>
      </c>
      <c r="E79" s="13"/>
      <c r="F79" s="15"/>
      <c r="G79" s="92"/>
      <c r="H79" s="18"/>
    </row>
    <row r="80" spans="1:8" ht="14.4" x14ac:dyDescent="0.3">
      <c r="A80" s="233"/>
      <c r="B80" s="13">
        <v>6</v>
      </c>
      <c r="C80" s="14"/>
      <c r="D80" s="33"/>
      <c r="E80" s="13"/>
      <c r="F80" s="15"/>
      <c r="G80" s="92"/>
      <c r="H80" s="18"/>
    </row>
    <row r="81" spans="1:8" ht="14.4" x14ac:dyDescent="0.3">
      <c r="A81" s="6"/>
      <c r="B81" s="16"/>
      <c r="C81" s="17"/>
      <c r="D81" s="16"/>
      <c r="E81" s="16"/>
      <c r="F81" s="18"/>
      <c r="G81" s="92"/>
      <c r="H81" s="18"/>
    </row>
    <row r="82" spans="1:8" ht="14.4" x14ac:dyDescent="0.3">
      <c r="A82" s="5" t="s">
        <v>35</v>
      </c>
      <c r="B82" s="3"/>
      <c r="C82" s="4"/>
      <c r="D82" s="16"/>
      <c r="E82" s="16"/>
      <c r="F82" s="18"/>
      <c r="G82" s="92"/>
      <c r="H82" s="18"/>
    </row>
    <row r="83" spans="1:8" ht="14.4" x14ac:dyDescent="0.3">
      <c r="A83" s="5"/>
      <c r="B83" s="3"/>
      <c r="C83" s="4"/>
      <c r="D83" s="16"/>
      <c r="E83" s="16"/>
      <c r="F83" s="18"/>
      <c r="G83" s="92"/>
      <c r="H83" s="18"/>
    </row>
    <row r="84" spans="1:8" x14ac:dyDescent="0.25">
      <c r="A84" s="66" t="s">
        <v>23</v>
      </c>
      <c r="B84" s="69" t="s">
        <v>0</v>
      </c>
      <c r="C84" s="70" t="s">
        <v>3</v>
      </c>
      <c r="D84" s="69" t="s">
        <v>105</v>
      </c>
      <c r="E84" s="69" t="s">
        <v>1</v>
      </c>
      <c r="F84" s="71" t="s">
        <v>2</v>
      </c>
      <c r="G84" s="77" t="s">
        <v>5</v>
      </c>
      <c r="H84" s="77" t="s">
        <v>38</v>
      </c>
    </row>
    <row r="85" spans="1:8" ht="14.4" x14ac:dyDescent="0.3">
      <c r="A85" s="79">
        <v>20</v>
      </c>
      <c r="B85" s="13" t="s">
        <v>49</v>
      </c>
      <c r="C85" s="13">
        <v>4</v>
      </c>
      <c r="D85" s="13"/>
      <c r="E85" s="38"/>
      <c r="F85" s="15"/>
      <c r="G85" s="11">
        <v>0</v>
      </c>
      <c r="H85" s="11"/>
    </row>
    <row r="86" spans="1:8" ht="14.4" x14ac:dyDescent="0.3">
      <c r="A86" s="68">
        <v>0.59236111111111078</v>
      </c>
      <c r="B86" s="13" t="s">
        <v>50</v>
      </c>
      <c r="C86" s="13">
        <v>3</v>
      </c>
      <c r="D86" s="13"/>
      <c r="E86" s="38"/>
      <c r="F86" s="15"/>
      <c r="G86" s="11">
        <v>1.7361111111111112E-4</v>
      </c>
      <c r="H86" s="11"/>
    </row>
    <row r="87" spans="1:8" ht="14.4" x14ac:dyDescent="0.3">
      <c r="A87" s="235"/>
      <c r="B87" s="13" t="s">
        <v>51</v>
      </c>
      <c r="C87" s="13">
        <v>2</v>
      </c>
      <c r="D87" s="13"/>
      <c r="E87" s="38"/>
      <c r="F87" s="15"/>
      <c r="G87" s="11">
        <v>3.4722222222222224E-4</v>
      </c>
      <c r="H87" s="11"/>
    </row>
    <row r="88" spans="1:8" ht="14.4" x14ac:dyDescent="0.3">
      <c r="A88" s="235"/>
      <c r="B88" s="13" t="s">
        <v>55</v>
      </c>
      <c r="C88" s="13">
        <v>1</v>
      </c>
      <c r="D88" s="13"/>
      <c r="E88" s="38"/>
      <c r="F88" s="15"/>
      <c r="G88" s="11">
        <v>5.2083333333333333E-4</v>
      </c>
      <c r="H88" s="11"/>
    </row>
    <row r="89" spans="1:8" ht="14.4" x14ac:dyDescent="0.3">
      <c r="A89" s="235"/>
      <c r="B89" s="13" t="s">
        <v>56</v>
      </c>
      <c r="C89" s="13" t="s">
        <v>98</v>
      </c>
      <c r="D89" s="13"/>
      <c r="E89" s="38"/>
      <c r="F89" s="15"/>
      <c r="G89" s="11">
        <v>6.9444444444444404E-4</v>
      </c>
      <c r="H89" s="11"/>
    </row>
    <row r="90" spans="1:8" ht="14.4" x14ac:dyDescent="0.3">
      <c r="A90" s="235"/>
      <c r="B90" s="13" t="s">
        <v>57</v>
      </c>
      <c r="C90" s="13" t="s">
        <v>97</v>
      </c>
      <c r="D90" s="13"/>
      <c r="E90" s="38"/>
      <c r="F90" s="15"/>
      <c r="G90" s="11">
        <v>8.6805555555555497E-4</v>
      </c>
      <c r="H90" s="11"/>
    </row>
    <row r="91" spans="1:8" ht="14.4" x14ac:dyDescent="0.3">
      <c r="A91" s="121"/>
      <c r="B91" s="16"/>
      <c r="C91" s="16"/>
      <c r="D91" s="16"/>
      <c r="E91" s="6"/>
      <c r="F91" s="18"/>
      <c r="G91" s="137"/>
      <c r="H91" s="137"/>
    </row>
    <row r="92" spans="1:8" x14ac:dyDescent="0.25">
      <c r="A92" s="99" t="s">
        <v>23</v>
      </c>
      <c r="B92" s="102" t="s">
        <v>0</v>
      </c>
      <c r="C92" s="103" t="s">
        <v>3</v>
      </c>
      <c r="D92" s="102" t="s">
        <v>107</v>
      </c>
      <c r="E92" s="102" t="s">
        <v>1</v>
      </c>
      <c r="F92" s="104" t="s">
        <v>2</v>
      </c>
      <c r="G92" s="105" t="s">
        <v>5</v>
      </c>
      <c r="H92" s="105" t="s">
        <v>38</v>
      </c>
    </row>
    <row r="93" spans="1:8" x14ac:dyDescent="0.25">
      <c r="A93" s="150">
        <v>21</v>
      </c>
      <c r="B93" s="13" t="s">
        <v>49</v>
      </c>
      <c r="C93" s="58" t="s">
        <v>108</v>
      </c>
      <c r="D93" s="33"/>
      <c r="E93" s="13"/>
      <c r="F93" s="15"/>
      <c r="G93" s="11">
        <v>0</v>
      </c>
      <c r="H93" s="11"/>
    </row>
    <row r="94" spans="1:8" x14ac:dyDescent="0.25">
      <c r="A94" s="101">
        <v>0.61319444444444415</v>
      </c>
      <c r="B94" s="13" t="s">
        <v>50</v>
      </c>
      <c r="C94" s="13" t="s">
        <v>109</v>
      </c>
      <c r="D94" s="33"/>
      <c r="E94" s="13"/>
      <c r="F94" s="15"/>
      <c r="G94" s="11">
        <v>1.7361111111111112E-4</v>
      </c>
      <c r="H94" s="11"/>
    </row>
    <row r="95" spans="1:8" x14ac:dyDescent="0.25">
      <c r="A95" s="235"/>
      <c r="B95" s="13" t="s">
        <v>51</v>
      </c>
      <c r="C95" s="13" t="s">
        <v>110</v>
      </c>
      <c r="D95" s="33"/>
      <c r="E95" s="13"/>
      <c r="F95" s="15"/>
      <c r="G95" s="11">
        <v>3.4722222222222224E-4</v>
      </c>
      <c r="H95" s="11"/>
    </row>
    <row r="96" spans="1:8" x14ac:dyDescent="0.25">
      <c r="A96" s="235"/>
      <c r="B96" s="13" t="s">
        <v>55</v>
      </c>
      <c r="C96" s="13" t="s">
        <v>111</v>
      </c>
      <c r="D96" s="33"/>
      <c r="E96" s="13"/>
      <c r="F96" s="15"/>
      <c r="G96" s="11">
        <v>5.2083333333333333E-4</v>
      </c>
      <c r="H96" s="11"/>
    </row>
    <row r="97" spans="1:8" x14ac:dyDescent="0.25">
      <c r="A97" s="235"/>
      <c r="B97" s="13" t="s">
        <v>56</v>
      </c>
      <c r="C97" s="13" t="s">
        <v>112</v>
      </c>
      <c r="D97" s="33">
        <v>0</v>
      </c>
      <c r="E97" s="13"/>
      <c r="F97" s="15"/>
      <c r="G97" s="11">
        <v>6.9444444444444404E-4</v>
      </c>
      <c r="H97" s="11"/>
    </row>
    <row r="98" spans="1:8" x14ac:dyDescent="0.25">
      <c r="A98" s="235"/>
      <c r="B98" s="13" t="s">
        <v>57</v>
      </c>
      <c r="C98" s="13" t="s">
        <v>113</v>
      </c>
      <c r="D98" s="33">
        <v>0</v>
      </c>
      <c r="E98" s="13"/>
      <c r="F98" s="15"/>
      <c r="G98" s="11">
        <v>8.6805555555555497E-4</v>
      </c>
      <c r="H98" s="11"/>
    </row>
    <row r="99" spans="1:8" x14ac:dyDescent="0.25">
      <c r="G99" s="22"/>
      <c r="H99" s="22"/>
    </row>
    <row r="100" spans="1:8" x14ac:dyDescent="0.25">
      <c r="A100" s="45" t="s">
        <v>23</v>
      </c>
      <c r="B100" s="46" t="s">
        <v>0</v>
      </c>
      <c r="C100" s="47" t="s">
        <v>3</v>
      </c>
      <c r="D100" s="46" t="s">
        <v>106</v>
      </c>
      <c r="E100" s="46" t="s">
        <v>1</v>
      </c>
      <c r="F100" s="48" t="s">
        <v>2</v>
      </c>
      <c r="G100" s="50" t="s">
        <v>5</v>
      </c>
      <c r="H100" s="50" t="s">
        <v>38</v>
      </c>
    </row>
    <row r="101" spans="1:8" ht="14.4" x14ac:dyDescent="0.3">
      <c r="A101" s="78">
        <v>22</v>
      </c>
      <c r="B101" s="13" t="s">
        <v>49</v>
      </c>
      <c r="C101" s="13">
        <v>4</v>
      </c>
      <c r="D101" s="13"/>
      <c r="E101" s="38"/>
      <c r="F101" s="15"/>
      <c r="G101" s="11">
        <v>0</v>
      </c>
      <c r="H101" s="11"/>
    </row>
    <row r="102" spans="1:8" ht="14.4" x14ac:dyDescent="0.3">
      <c r="A102" s="49">
        <v>0.63402777777777752</v>
      </c>
      <c r="B102" s="13" t="s">
        <v>50</v>
      </c>
      <c r="C102" s="13">
        <v>3</v>
      </c>
      <c r="D102" s="13"/>
      <c r="E102" s="38"/>
      <c r="F102" s="15"/>
      <c r="G102" s="11">
        <v>1.7361111111111112E-4</v>
      </c>
      <c r="H102" s="11"/>
    </row>
    <row r="103" spans="1:8" ht="14.4" x14ac:dyDescent="0.3">
      <c r="A103" s="235"/>
      <c r="B103" s="13" t="s">
        <v>51</v>
      </c>
      <c r="C103" s="13">
        <v>2</v>
      </c>
      <c r="D103" s="13"/>
      <c r="E103" s="38"/>
      <c r="F103" s="15"/>
      <c r="G103" s="11">
        <v>3.4722222222222224E-4</v>
      </c>
      <c r="H103" s="11"/>
    </row>
    <row r="104" spans="1:8" ht="14.4" x14ac:dyDescent="0.3">
      <c r="A104" s="235"/>
      <c r="B104" s="13" t="s">
        <v>55</v>
      </c>
      <c r="C104" s="13">
        <v>1</v>
      </c>
      <c r="D104" s="13"/>
      <c r="E104" s="38"/>
      <c r="F104" s="15"/>
      <c r="G104" s="11">
        <v>5.2083333333333333E-4</v>
      </c>
      <c r="H104" s="11"/>
    </row>
    <row r="105" spans="1:8" ht="14.4" x14ac:dyDescent="0.3">
      <c r="A105" s="235"/>
      <c r="B105" s="13" t="s">
        <v>56</v>
      </c>
      <c r="C105" s="13" t="s">
        <v>98</v>
      </c>
      <c r="D105" s="13"/>
      <c r="E105" s="38"/>
      <c r="F105" s="15"/>
      <c r="G105" s="11">
        <v>6.9444444444444404E-4</v>
      </c>
      <c r="H105" s="11"/>
    </row>
    <row r="106" spans="1:8" ht="14.4" x14ac:dyDescent="0.3">
      <c r="A106" s="235"/>
      <c r="B106" s="13" t="s">
        <v>57</v>
      </c>
      <c r="C106" s="13" t="s">
        <v>97</v>
      </c>
      <c r="D106" s="13"/>
      <c r="E106" s="38"/>
      <c r="F106" s="15"/>
      <c r="G106" s="11">
        <v>8.6805555555555497E-4</v>
      </c>
      <c r="H106" s="11"/>
    </row>
  </sheetData>
  <mergeCells count="15">
    <mergeCell ref="A95:A98"/>
    <mergeCell ref="A103:A106"/>
    <mergeCell ref="A1:F1"/>
    <mergeCell ref="A45:A48"/>
    <mergeCell ref="A53:A56"/>
    <mergeCell ref="A61:A64"/>
    <mergeCell ref="A69:A72"/>
    <mergeCell ref="A77:A80"/>
    <mergeCell ref="A87:A90"/>
    <mergeCell ref="A3:F4"/>
    <mergeCell ref="A5:F6"/>
    <mergeCell ref="A13:A16"/>
    <mergeCell ref="A21:A24"/>
    <mergeCell ref="A29:A32"/>
    <mergeCell ref="A37:A40"/>
  </mergeCells>
  <printOptions horizontalCentered="1"/>
  <pageMargins left="0" right="0" top="0.74803149606299213" bottom="0.74803149606299213" header="0.31496062992125984" footer="0.31496062992125984"/>
  <pageSetup scale="82" fitToHeight="3" orientation="portrait" blackAndWhite="1" copies="6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N34"/>
  <sheetViews>
    <sheetView workbookViewId="0">
      <selection activeCell="N11" sqref="N11:N14"/>
    </sheetView>
  </sheetViews>
  <sheetFormatPr defaultColWidth="11.44140625" defaultRowHeight="14.4" x14ac:dyDescent="0.3"/>
  <cols>
    <col min="7" max="7" width="21.109375" customWidth="1"/>
  </cols>
  <sheetData>
    <row r="1" spans="1:14" ht="15.6" x14ac:dyDescent="0.3">
      <c r="A1" s="35" t="s">
        <v>61</v>
      </c>
      <c r="B1" s="35"/>
      <c r="C1" s="35"/>
      <c r="D1" s="35"/>
      <c r="E1" s="35"/>
    </row>
    <row r="3" spans="1:14" x14ac:dyDescent="0.3">
      <c r="A3" s="9" t="s">
        <v>10</v>
      </c>
    </row>
    <row r="4" spans="1:14" x14ac:dyDescent="0.3">
      <c r="A4" s="251" t="s">
        <v>9</v>
      </c>
      <c r="B4" s="251"/>
      <c r="C4" s="251"/>
      <c r="D4" s="251"/>
      <c r="E4" s="251"/>
      <c r="F4" s="251"/>
      <c r="G4" s="251"/>
    </row>
    <row r="5" spans="1:14" x14ac:dyDescent="0.3">
      <c r="A5" s="251" t="s">
        <v>13</v>
      </c>
      <c r="B5" s="251"/>
      <c r="C5" s="251"/>
      <c r="D5" s="251"/>
      <c r="E5" s="251"/>
      <c r="F5" s="251"/>
      <c r="G5" s="251"/>
    </row>
    <row r="7" spans="1:14" x14ac:dyDescent="0.3">
      <c r="A7" s="251" t="s">
        <v>14</v>
      </c>
      <c r="B7" s="251"/>
      <c r="C7" s="251"/>
      <c r="D7" s="251"/>
      <c r="E7" s="251"/>
      <c r="F7" s="251"/>
      <c r="G7" s="251"/>
    </row>
    <row r="8" spans="1:14" ht="15" thickBot="1" x14ac:dyDescent="0.35"/>
    <row r="9" spans="1:14" x14ac:dyDescent="0.3">
      <c r="A9" s="252" t="s">
        <v>8</v>
      </c>
      <c r="B9" s="253"/>
      <c r="C9" s="252" t="s">
        <v>24</v>
      </c>
      <c r="D9" s="253"/>
      <c r="E9" s="248" t="s">
        <v>15</v>
      </c>
      <c r="F9" s="249"/>
      <c r="G9" s="248" t="s">
        <v>44</v>
      </c>
      <c r="H9" s="249"/>
      <c r="I9" s="250" t="s">
        <v>46</v>
      </c>
      <c r="J9" s="249"/>
      <c r="K9" s="250" t="s">
        <v>47</v>
      </c>
      <c r="L9" s="249"/>
      <c r="M9" s="250" t="s">
        <v>48</v>
      </c>
      <c r="N9" s="249"/>
    </row>
    <row r="10" spans="1:14" x14ac:dyDescent="0.3">
      <c r="A10" s="126" t="s">
        <v>6</v>
      </c>
      <c r="B10" s="127" t="s">
        <v>7</v>
      </c>
      <c r="C10" s="126" t="s">
        <v>16</v>
      </c>
      <c r="D10" s="127" t="s">
        <v>7</v>
      </c>
      <c r="E10" s="115" t="s">
        <v>16</v>
      </c>
      <c r="F10" s="110" t="s">
        <v>7</v>
      </c>
      <c r="G10" s="115" t="s">
        <v>16</v>
      </c>
      <c r="H10" s="110" t="s">
        <v>7</v>
      </c>
      <c r="I10" s="109" t="s">
        <v>16</v>
      </c>
      <c r="J10" s="110" t="s">
        <v>7</v>
      </c>
      <c r="K10" s="109" t="s">
        <v>16</v>
      </c>
      <c r="L10" s="110" t="s">
        <v>7</v>
      </c>
      <c r="M10" s="109" t="s">
        <v>16</v>
      </c>
      <c r="N10" s="110" t="s">
        <v>7</v>
      </c>
    </row>
    <row r="11" spans="1:14" x14ac:dyDescent="0.3">
      <c r="A11" s="128">
        <v>1</v>
      </c>
      <c r="B11" s="129">
        <v>16</v>
      </c>
      <c r="C11" s="128">
        <v>1</v>
      </c>
      <c r="D11" s="129">
        <v>13</v>
      </c>
      <c r="E11" s="20">
        <v>1</v>
      </c>
      <c r="F11" s="112">
        <v>11</v>
      </c>
      <c r="G11" s="20">
        <v>1</v>
      </c>
      <c r="H11" s="112">
        <v>6</v>
      </c>
      <c r="I11" s="111">
        <v>1</v>
      </c>
      <c r="J11" s="112">
        <v>6</v>
      </c>
      <c r="K11" s="111">
        <v>1</v>
      </c>
      <c r="L11" s="112">
        <v>7</v>
      </c>
      <c r="M11" s="111">
        <v>1</v>
      </c>
      <c r="N11" s="112">
        <v>8</v>
      </c>
    </row>
    <row r="12" spans="1:14" ht="15" thickBot="1" x14ac:dyDescent="0.35">
      <c r="A12" s="128">
        <v>2</v>
      </c>
      <c r="B12" s="129">
        <v>13</v>
      </c>
      <c r="C12" s="128">
        <v>2</v>
      </c>
      <c r="D12" s="129">
        <v>10</v>
      </c>
      <c r="E12" s="20">
        <v>2</v>
      </c>
      <c r="F12" s="112">
        <v>8</v>
      </c>
      <c r="G12" s="116">
        <v>2</v>
      </c>
      <c r="H12" s="114">
        <v>3</v>
      </c>
      <c r="I12" s="113">
        <v>2</v>
      </c>
      <c r="J12" s="114">
        <v>3</v>
      </c>
      <c r="K12" s="111">
        <v>2</v>
      </c>
      <c r="L12" s="112">
        <v>4</v>
      </c>
      <c r="M12" s="111">
        <v>2</v>
      </c>
      <c r="N12" s="112">
        <v>5</v>
      </c>
    </row>
    <row r="13" spans="1:14" ht="15" thickBot="1" x14ac:dyDescent="0.35">
      <c r="A13" s="128">
        <v>3</v>
      </c>
      <c r="B13" s="129">
        <v>11</v>
      </c>
      <c r="C13" s="128">
        <v>3</v>
      </c>
      <c r="D13" s="129">
        <v>8</v>
      </c>
      <c r="E13" s="20">
        <v>3</v>
      </c>
      <c r="F13" s="112">
        <v>6</v>
      </c>
      <c r="G13" s="20"/>
      <c r="H13" s="20"/>
      <c r="K13" s="113">
        <v>3</v>
      </c>
      <c r="L13" s="114">
        <v>2</v>
      </c>
      <c r="M13" s="111">
        <v>3</v>
      </c>
      <c r="N13" s="112">
        <v>3</v>
      </c>
    </row>
    <row r="14" spans="1:14" ht="15" thickBot="1" x14ac:dyDescent="0.35">
      <c r="A14" s="128">
        <v>4</v>
      </c>
      <c r="B14" s="129">
        <v>9</v>
      </c>
      <c r="C14" s="128">
        <v>4</v>
      </c>
      <c r="D14" s="129">
        <v>6</v>
      </c>
      <c r="E14" s="20">
        <v>4</v>
      </c>
      <c r="F14" s="112">
        <v>4</v>
      </c>
      <c r="G14" s="20"/>
      <c r="H14" s="20"/>
      <c r="M14" s="113">
        <v>4</v>
      </c>
      <c r="N14" s="114">
        <v>1</v>
      </c>
    </row>
    <row r="15" spans="1:14" x14ac:dyDescent="0.3">
      <c r="A15" s="128">
        <v>5</v>
      </c>
      <c r="B15" s="129">
        <v>8</v>
      </c>
      <c r="C15" s="128">
        <v>5</v>
      </c>
      <c r="D15" s="129">
        <v>5</v>
      </c>
      <c r="E15" s="20">
        <v>5</v>
      </c>
      <c r="F15" s="112">
        <v>3</v>
      </c>
      <c r="G15" s="20"/>
      <c r="H15" s="20"/>
    </row>
    <row r="16" spans="1:14" x14ac:dyDescent="0.3">
      <c r="A16" s="128">
        <v>6</v>
      </c>
      <c r="B16" s="129">
        <v>7</v>
      </c>
      <c r="C16" s="128">
        <v>6</v>
      </c>
      <c r="D16" s="129">
        <v>4</v>
      </c>
      <c r="E16" s="20">
        <v>6</v>
      </c>
      <c r="F16" s="112">
        <v>2</v>
      </c>
      <c r="G16" s="20"/>
      <c r="H16" s="20"/>
    </row>
    <row r="17" spans="1:8" ht="15" thickBot="1" x14ac:dyDescent="0.35">
      <c r="A17" s="128">
        <v>7</v>
      </c>
      <c r="B17" s="129">
        <v>6</v>
      </c>
      <c r="C17" s="128">
        <v>7</v>
      </c>
      <c r="D17" s="129">
        <v>3</v>
      </c>
      <c r="E17" s="116">
        <v>7</v>
      </c>
      <c r="F17" s="114">
        <v>1</v>
      </c>
      <c r="G17" s="20"/>
      <c r="H17" s="20"/>
    </row>
    <row r="18" spans="1:8" x14ac:dyDescent="0.3">
      <c r="A18" s="128">
        <v>8</v>
      </c>
      <c r="B18" s="129">
        <v>5</v>
      </c>
      <c r="C18" s="128">
        <v>8</v>
      </c>
      <c r="D18" s="129">
        <v>2</v>
      </c>
      <c r="E18" s="20"/>
      <c r="F18" s="20"/>
      <c r="G18" s="20"/>
      <c r="H18" s="20"/>
    </row>
    <row r="19" spans="1:8" x14ac:dyDescent="0.3">
      <c r="A19" s="128">
        <v>9</v>
      </c>
      <c r="B19" s="129">
        <v>4</v>
      </c>
      <c r="C19" s="130">
        <v>9</v>
      </c>
      <c r="D19" s="131">
        <v>1</v>
      </c>
      <c r="E19" s="20"/>
      <c r="F19" s="20"/>
      <c r="G19" s="20"/>
      <c r="H19" s="20"/>
    </row>
    <row r="20" spans="1:8" x14ac:dyDescent="0.3">
      <c r="A20" s="128">
        <v>10</v>
      </c>
      <c r="B20" s="129">
        <v>3</v>
      </c>
      <c r="C20" s="20"/>
      <c r="D20" s="20"/>
      <c r="E20" s="20"/>
      <c r="F20" s="20"/>
      <c r="G20" s="20"/>
      <c r="H20" s="20"/>
    </row>
    <row r="21" spans="1:8" x14ac:dyDescent="0.3">
      <c r="A21" s="128">
        <v>11</v>
      </c>
      <c r="B21" s="129">
        <v>2</v>
      </c>
      <c r="C21" s="20"/>
      <c r="D21" s="20"/>
      <c r="E21" s="19"/>
      <c r="F21" s="19"/>
    </row>
    <row r="22" spans="1:8" x14ac:dyDescent="0.3">
      <c r="A22" s="130">
        <v>12</v>
      </c>
      <c r="B22" s="131">
        <v>1</v>
      </c>
      <c r="C22" s="20"/>
      <c r="D22" s="20"/>
      <c r="E22" s="19"/>
      <c r="F22" s="19"/>
    </row>
    <row r="23" spans="1:8" x14ac:dyDescent="0.3">
      <c r="A23" s="20"/>
      <c r="B23" s="20"/>
      <c r="C23" s="20"/>
      <c r="D23" s="20"/>
      <c r="E23" s="19"/>
      <c r="F23" s="19"/>
    </row>
    <row r="24" spans="1:8" x14ac:dyDescent="0.3">
      <c r="A24" s="20"/>
      <c r="B24" s="20"/>
      <c r="C24" s="20"/>
      <c r="D24" s="20"/>
      <c r="E24" s="119"/>
      <c r="F24" s="119"/>
      <c r="G24" s="119"/>
    </row>
    <row r="25" spans="1:8" x14ac:dyDescent="0.3">
      <c r="A25" s="20"/>
      <c r="B25" s="20"/>
      <c r="C25" s="19"/>
      <c r="D25" s="19"/>
      <c r="E25" s="21"/>
      <c r="F25" s="21"/>
      <c r="G25" s="21"/>
    </row>
    <row r="26" spans="1:8" x14ac:dyDescent="0.3">
      <c r="A26" s="20"/>
      <c r="B26" s="20"/>
      <c r="C26" s="119"/>
      <c r="D26" s="119"/>
      <c r="E26" s="21"/>
      <c r="F26" s="21"/>
      <c r="G26" s="21"/>
    </row>
    <row r="27" spans="1:8" x14ac:dyDescent="0.3">
      <c r="A27" s="119" t="s">
        <v>11</v>
      </c>
      <c r="B27" s="119"/>
      <c r="C27" s="21"/>
      <c r="D27" s="21"/>
      <c r="E27" s="21"/>
      <c r="F27" s="21"/>
      <c r="G27" s="21"/>
    </row>
    <row r="28" spans="1:8" x14ac:dyDescent="0.3">
      <c r="A28" s="21" t="s">
        <v>17</v>
      </c>
      <c r="B28" s="21"/>
      <c r="C28" s="21"/>
      <c r="D28" s="21"/>
      <c r="E28" s="21"/>
      <c r="F28" s="21"/>
      <c r="G28" s="21"/>
    </row>
    <row r="29" spans="1:8" x14ac:dyDescent="0.3">
      <c r="A29" s="21" t="s">
        <v>12</v>
      </c>
      <c r="B29" s="21"/>
      <c r="C29" s="21"/>
      <c r="D29" s="21"/>
      <c r="E29" s="21"/>
      <c r="F29" s="21"/>
      <c r="G29" s="21"/>
    </row>
    <row r="30" spans="1:8" x14ac:dyDescent="0.3">
      <c r="A30" s="21"/>
      <c r="B30" s="21"/>
      <c r="C30" s="21"/>
      <c r="D30" s="21"/>
      <c r="E30" s="21"/>
      <c r="F30" s="21"/>
      <c r="G30" s="21"/>
    </row>
    <row r="31" spans="1:8" x14ac:dyDescent="0.3">
      <c r="A31" s="21" t="s">
        <v>18</v>
      </c>
      <c r="B31" s="21"/>
      <c r="C31" s="21"/>
      <c r="D31" s="21"/>
      <c r="E31" s="118"/>
      <c r="F31" s="118"/>
      <c r="G31" s="118"/>
    </row>
    <row r="32" spans="1:8" x14ac:dyDescent="0.3">
      <c r="A32" s="21" t="s">
        <v>19</v>
      </c>
      <c r="B32" s="21"/>
      <c r="C32" s="21"/>
      <c r="D32" s="21"/>
    </row>
    <row r="33" spans="1:4" x14ac:dyDescent="0.3">
      <c r="A33" s="21" t="s">
        <v>20</v>
      </c>
      <c r="B33" s="21"/>
      <c r="C33" s="118"/>
      <c r="D33" s="118"/>
    </row>
    <row r="34" spans="1:4" x14ac:dyDescent="0.3">
      <c r="A34" s="118"/>
      <c r="B34" s="118"/>
    </row>
  </sheetData>
  <mergeCells count="10">
    <mergeCell ref="G9:H9"/>
    <mergeCell ref="I9:J9"/>
    <mergeCell ref="K9:L9"/>
    <mergeCell ref="M9:N9"/>
    <mergeCell ref="A4:G4"/>
    <mergeCell ref="A5:G5"/>
    <mergeCell ref="A7:G7"/>
    <mergeCell ref="A9:B9"/>
    <mergeCell ref="C9:D9"/>
    <mergeCell ref="E9:F9"/>
  </mergeCells>
  <phoneticPr fontId="10" type="noConversion"/>
  <pageMargins left="0.75" right="0.75" top="1" bottom="1" header="0.5" footer="0.5"/>
  <pageSetup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596B-A18B-3743-87BE-0957A7B81C1B}">
  <dimension ref="A1:F135"/>
  <sheetViews>
    <sheetView showZeros="0" view="pageBreakPreview" topLeftCell="A129" zoomScale="60" zoomScaleNormal="140" workbookViewId="0">
      <selection activeCell="D135" sqref="D135"/>
    </sheetView>
  </sheetViews>
  <sheetFormatPr defaultColWidth="8.77734375" defaultRowHeight="85.05" customHeight="1" x14ac:dyDescent="0.3"/>
  <cols>
    <col min="1" max="1" width="20" style="142" customWidth="1"/>
    <col min="2" max="2" width="7.6640625" style="190" customWidth="1"/>
    <col min="3" max="3" width="6.6640625" style="190" customWidth="1"/>
    <col min="4" max="4" width="59.33203125" style="181" customWidth="1"/>
    <col min="5" max="5" width="8.44140625" style="190" bestFit="1" customWidth="1"/>
    <col min="6" max="6" width="43.6640625" style="204" customWidth="1"/>
    <col min="7" max="16384" width="8.77734375" style="190"/>
  </cols>
  <sheetData>
    <row r="1" spans="1:6" s="188" customFormat="1" ht="46.2" x14ac:dyDescent="0.3">
      <c r="A1" s="183" t="s">
        <v>32</v>
      </c>
      <c r="B1" s="183"/>
      <c r="C1" s="184"/>
      <c r="D1" s="185"/>
      <c r="E1" s="186"/>
      <c r="F1" s="187"/>
    </row>
    <row r="2" spans="1:6" ht="91.95" customHeight="1" x14ac:dyDescent="0.3">
      <c r="A2" s="189" t="s">
        <v>23</v>
      </c>
      <c r="B2" s="151" t="s">
        <v>0</v>
      </c>
      <c r="C2" s="152"/>
      <c r="D2" s="177" t="s">
        <v>27</v>
      </c>
      <c r="E2" s="151" t="s">
        <v>1</v>
      </c>
      <c r="F2" s="153" t="s">
        <v>2</v>
      </c>
    </row>
    <row r="3" spans="1:6" ht="91.95" customHeight="1" x14ac:dyDescent="0.3">
      <c r="A3" s="154">
        <v>1</v>
      </c>
      <c r="B3" s="155">
        <v>1</v>
      </c>
      <c r="C3" s="156"/>
      <c r="D3" s="157"/>
      <c r="E3" s="155"/>
      <c r="F3" s="158"/>
    </row>
    <row r="4" spans="1:6" ht="91.95" customHeight="1" x14ac:dyDescent="0.3">
      <c r="A4" s="191">
        <v>0.33333333333333331</v>
      </c>
      <c r="B4" s="155">
        <v>2</v>
      </c>
      <c r="C4" s="156"/>
      <c r="D4" s="157" t="s">
        <v>65</v>
      </c>
      <c r="E4" s="155"/>
      <c r="F4" s="158"/>
    </row>
    <row r="5" spans="1:6" ht="91.95" customHeight="1" x14ac:dyDescent="0.3">
      <c r="A5" s="254"/>
      <c r="B5" s="155">
        <v>3</v>
      </c>
      <c r="C5" s="156"/>
      <c r="D5" s="157" t="s">
        <v>66</v>
      </c>
      <c r="E5" s="155"/>
      <c r="F5" s="158"/>
    </row>
    <row r="6" spans="1:6" ht="91.95" customHeight="1" x14ac:dyDescent="0.3">
      <c r="A6" s="255"/>
      <c r="B6" s="155">
        <v>4</v>
      </c>
      <c r="C6" s="156"/>
      <c r="D6" s="157" t="s">
        <v>67</v>
      </c>
      <c r="E6" s="155"/>
      <c r="F6" s="158"/>
    </row>
    <row r="7" spans="1:6" ht="91.95" customHeight="1" x14ac:dyDescent="0.3">
      <c r="A7" s="255"/>
      <c r="B7" s="155">
        <v>5</v>
      </c>
      <c r="C7" s="156"/>
      <c r="D7" s="157" t="s">
        <v>68</v>
      </c>
      <c r="E7" s="155"/>
      <c r="F7" s="158"/>
    </row>
    <row r="8" spans="1:6" ht="91.95" customHeight="1" x14ac:dyDescent="0.3">
      <c r="A8" s="256"/>
      <c r="B8" s="155">
        <v>6</v>
      </c>
      <c r="C8" s="156"/>
      <c r="D8" s="157"/>
      <c r="E8" s="155"/>
      <c r="F8" s="158"/>
    </row>
    <row r="9" spans="1:6" ht="91.95" customHeight="1" x14ac:dyDescent="0.3">
      <c r="A9" s="192" t="s">
        <v>23</v>
      </c>
      <c r="B9" s="159" t="s">
        <v>0</v>
      </c>
      <c r="C9" s="160"/>
      <c r="D9" s="178" t="s">
        <v>30</v>
      </c>
      <c r="E9" s="159" t="s">
        <v>1</v>
      </c>
      <c r="F9" s="161" t="s">
        <v>2</v>
      </c>
    </row>
    <row r="10" spans="1:6" ht="91.95" customHeight="1" x14ac:dyDescent="0.3">
      <c r="A10" s="162">
        <v>2</v>
      </c>
      <c r="B10" s="155">
        <v>1</v>
      </c>
      <c r="C10" s="156"/>
      <c r="D10" s="157"/>
      <c r="E10" s="155"/>
      <c r="F10" s="158"/>
    </row>
    <row r="11" spans="1:6" ht="91.95" customHeight="1" x14ac:dyDescent="0.3">
      <c r="A11" s="193">
        <v>0.34791666666666665</v>
      </c>
      <c r="B11" s="155">
        <v>2</v>
      </c>
      <c r="C11" s="156"/>
      <c r="D11" s="157" t="s">
        <v>71</v>
      </c>
      <c r="E11" s="155"/>
      <c r="F11" s="158"/>
    </row>
    <row r="12" spans="1:6" ht="91.95" customHeight="1" x14ac:dyDescent="0.3">
      <c r="A12" s="254"/>
      <c r="B12" s="155">
        <v>3</v>
      </c>
      <c r="C12" s="156"/>
      <c r="D12" s="157" t="s">
        <v>72</v>
      </c>
      <c r="E12" s="155"/>
      <c r="F12" s="158"/>
    </row>
    <row r="13" spans="1:6" ht="91.95" customHeight="1" x14ac:dyDescent="0.3">
      <c r="A13" s="255"/>
      <c r="B13" s="155">
        <v>4</v>
      </c>
      <c r="C13" s="156"/>
      <c r="D13" s="157" t="s">
        <v>92</v>
      </c>
      <c r="E13" s="155"/>
      <c r="F13" s="158"/>
    </row>
    <row r="14" spans="1:6" ht="91.95" customHeight="1" x14ac:dyDescent="0.3">
      <c r="A14" s="255"/>
      <c r="B14" s="155">
        <v>5</v>
      </c>
      <c r="C14" s="156"/>
      <c r="D14" s="157" t="s">
        <v>69</v>
      </c>
      <c r="E14" s="155"/>
      <c r="F14" s="158"/>
    </row>
    <row r="15" spans="1:6" ht="91.95" customHeight="1" x14ac:dyDescent="0.3">
      <c r="A15" s="256"/>
      <c r="B15" s="155">
        <v>6</v>
      </c>
      <c r="C15" s="156"/>
      <c r="D15" s="157">
        <v>0</v>
      </c>
      <c r="E15" s="155"/>
      <c r="F15" s="158"/>
    </row>
    <row r="16" spans="1:6" ht="91.95" customHeight="1" x14ac:dyDescent="0.3">
      <c r="A16" s="194" t="s">
        <v>23</v>
      </c>
      <c r="B16" s="163" t="s">
        <v>0</v>
      </c>
      <c r="C16" s="164"/>
      <c r="D16" s="179" t="s">
        <v>86</v>
      </c>
      <c r="E16" s="163" t="s">
        <v>1</v>
      </c>
      <c r="F16" s="165" t="s">
        <v>2</v>
      </c>
    </row>
    <row r="17" spans="1:6" ht="91.95" customHeight="1" x14ac:dyDescent="0.3">
      <c r="A17" s="166">
        <v>3</v>
      </c>
      <c r="B17" s="155">
        <v>1</v>
      </c>
      <c r="C17" s="156" t="s">
        <v>99</v>
      </c>
      <c r="D17" s="157" t="s">
        <v>74</v>
      </c>
      <c r="E17" s="155"/>
      <c r="F17" s="158"/>
    </row>
    <row r="18" spans="1:6" ht="91.95" customHeight="1" x14ac:dyDescent="0.3">
      <c r="A18" s="195">
        <v>0.36249999999999999</v>
      </c>
      <c r="B18" s="155">
        <v>2</v>
      </c>
      <c r="C18" s="156" t="s">
        <v>99</v>
      </c>
      <c r="D18" s="157" t="s">
        <v>75</v>
      </c>
      <c r="E18" s="155"/>
      <c r="F18" s="158"/>
    </row>
    <row r="19" spans="1:6" ht="91.95" customHeight="1" x14ac:dyDescent="0.3">
      <c r="A19" s="254"/>
      <c r="B19" s="167">
        <v>3</v>
      </c>
      <c r="C19" s="156" t="s">
        <v>99</v>
      </c>
      <c r="D19" s="157" t="s">
        <v>76</v>
      </c>
      <c r="E19" s="155"/>
      <c r="F19" s="158"/>
    </row>
    <row r="20" spans="1:6" ht="91.95" customHeight="1" x14ac:dyDescent="0.3">
      <c r="A20" s="255"/>
      <c r="B20" s="167">
        <v>4</v>
      </c>
      <c r="C20" s="156"/>
      <c r="D20" s="157"/>
      <c r="E20" s="155"/>
      <c r="F20" s="158"/>
    </row>
    <row r="21" spans="1:6" ht="91.95" customHeight="1" x14ac:dyDescent="0.3">
      <c r="A21" s="255"/>
      <c r="B21" s="167">
        <v>5</v>
      </c>
      <c r="C21" s="156" t="s">
        <v>100</v>
      </c>
      <c r="D21" s="157" t="s">
        <v>81</v>
      </c>
      <c r="E21" s="155"/>
      <c r="F21" s="158"/>
    </row>
    <row r="22" spans="1:6" ht="91.95" customHeight="1" x14ac:dyDescent="0.3">
      <c r="A22" s="256"/>
      <c r="B22" s="167">
        <v>6</v>
      </c>
      <c r="C22" s="156" t="s">
        <v>100</v>
      </c>
      <c r="D22" s="157" t="s">
        <v>82</v>
      </c>
      <c r="E22" s="155"/>
      <c r="F22" s="158"/>
    </row>
    <row r="23" spans="1:6" ht="91.95" customHeight="1" x14ac:dyDescent="0.3">
      <c r="A23" s="196" t="s">
        <v>23</v>
      </c>
      <c r="B23" s="168" t="s">
        <v>0</v>
      </c>
      <c r="C23" s="169"/>
      <c r="D23" s="180" t="s">
        <v>93</v>
      </c>
      <c r="E23" s="168" t="s">
        <v>1</v>
      </c>
      <c r="F23" s="170" t="s">
        <v>2</v>
      </c>
    </row>
    <row r="24" spans="1:6" ht="91.95" customHeight="1" x14ac:dyDescent="0.3">
      <c r="A24" s="171">
        <v>4</v>
      </c>
      <c r="B24" s="155">
        <v>1</v>
      </c>
      <c r="C24" s="156" t="s">
        <v>99</v>
      </c>
      <c r="D24" s="157" t="s">
        <v>91</v>
      </c>
      <c r="E24" s="155"/>
      <c r="F24" s="158"/>
    </row>
    <row r="25" spans="1:6" ht="91.95" customHeight="1" x14ac:dyDescent="0.3">
      <c r="A25" s="197">
        <v>0.37708333333333333</v>
      </c>
      <c r="B25" s="155">
        <v>2</v>
      </c>
      <c r="C25" s="156" t="s">
        <v>99</v>
      </c>
      <c r="D25" s="157" t="s">
        <v>79</v>
      </c>
      <c r="E25" s="155"/>
      <c r="F25" s="158"/>
    </row>
    <row r="26" spans="1:6" ht="91.95" customHeight="1" x14ac:dyDescent="0.3">
      <c r="A26" s="254"/>
      <c r="B26" s="155">
        <v>3</v>
      </c>
      <c r="C26" s="156" t="s">
        <v>99</v>
      </c>
      <c r="D26" s="157" t="s">
        <v>70</v>
      </c>
      <c r="E26" s="155"/>
      <c r="F26" s="158"/>
    </row>
    <row r="27" spans="1:6" ht="91.95" customHeight="1" x14ac:dyDescent="0.3">
      <c r="A27" s="255"/>
      <c r="B27" s="155">
        <v>4</v>
      </c>
      <c r="C27" s="156"/>
      <c r="E27" s="155"/>
      <c r="F27" s="158"/>
    </row>
    <row r="28" spans="1:6" ht="91.95" customHeight="1" x14ac:dyDescent="0.3">
      <c r="A28" s="255"/>
      <c r="B28" s="155">
        <v>3</v>
      </c>
      <c r="C28" s="156" t="s">
        <v>100</v>
      </c>
      <c r="D28" s="157" t="s">
        <v>83</v>
      </c>
      <c r="E28" s="155"/>
      <c r="F28" s="158"/>
    </row>
    <row r="29" spans="1:6" ht="91.95" customHeight="1" x14ac:dyDescent="0.3">
      <c r="A29" s="256"/>
      <c r="B29" s="155">
        <v>4</v>
      </c>
      <c r="C29" s="156" t="s">
        <v>100</v>
      </c>
      <c r="D29" s="157" t="s">
        <v>84</v>
      </c>
      <c r="E29" s="155"/>
      <c r="F29" s="158"/>
    </row>
    <row r="30" spans="1:6" ht="91.95" customHeight="1" x14ac:dyDescent="0.3">
      <c r="A30" s="198" t="s">
        <v>23</v>
      </c>
      <c r="B30" s="172" t="s">
        <v>0</v>
      </c>
      <c r="C30" s="173"/>
      <c r="D30" s="182" t="s">
        <v>60</v>
      </c>
      <c r="E30" s="172" t="s">
        <v>1</v>
      </c>
      <c r="F30" s="174" t="s">
        <v>2</v>
      </c>
    </row>
    <row r="31" spans="1:6" ht="91.95" customHeight="1" x14ac:dyDescent="0.3">
      <c r="A31" s="175">
        <v>5</v>
      </c>
      <c r="B31" s="155">
        <v>1</v>
      </c>
      <c r="C31" s="156"/>
      <c r="D31" s="157"/>
      <c r="E31" s="155"/>
      <c r="F31" s="158"/>
    </row>
    <row r="32" spans="1:6" ht="91.95" customHeight="1" x14ac:dyDescent="0.3">
      <c r="A32" s="199">
        <v>0.39166666666666666</v>
      </c>
      <c r="B32" s="155">
        <v>2</v>
      </c>
      <c r="C32" s="156"/>
      <c r="D32" s="157" t="s">
        <v>63</v>
      </c>
      <c r="E32" s="155"/>
      <c r="F32" s="158"/>
    </row>
    <row r="33" spans="1:6" ht="91.95" customHeight="1" x14ac:dyDescent="0.3">
      <c r="A33" s="254"/>
      <c r="B33" s="155">
        <v>3</v>
      </c>
      <c r="C33" s="156"/>
      <c r="D33" s="157" t="s">
        <v>52</v>
      </c>
      <c r="E33" s="155"/>
      <c r="F33" s="158"/>
    </row>
    <row r="34" spans="1:6" ht="91.95" customHeight="1" x14ac:dyDescent="0.3">
      <c r="A34" s="255"/>
      <c r="B34" s="155">
        <v>4</v>
      </c>
      <c r="C34" s="156"/>
      <c r="D34" s="157" t="s">
        <v>53</v>
      </c>
      <c r="E34" s="155"/>
      <c r="F34" s="158"/>
    </row>
    <row r="35" spans="1:6" ht="91.95" customHeight="1" x14ac:dyDescent="0.3">
      <c r="A35" s="255"/>
      <c r="B35" s="155">
        <v>5</v>
      </c>
      <c r="C35" s="156" t="s">
        <v>62</v>
      </c>
      <c r="D35" s="157" t="s">
        <v>64</v>
      </c>
      <c r="E35" s="155"/>
      <c r="F35" s="158"/>
    </row>
    <row r="36" spans="1:6" ht="91.95" customHeight="1" x14ac:dyDescent="0.3">
      <c r="A36" s="256"/>
      <c r="B36" s="155">
        <v>6</v>
      </c>
      <c r="C36" s="156"/>
      <c r="D36" s="157"/>
      <c r="E36" s="155"/>
      <c r="F36" s="158"/>
    </row>
    <row r="37" spans="1:6" ht="91.95" customHeight="1" x14ac:dyDescent="0.3">
      <c r="A37" s="189" t="s">
        <v>23</v>
      </c>
      <c r="B37" s="151" t="s">
        <v>0</v>
      </c>
      <c r="C37" s="152"/>
      <c r="D37" s="177" t="s">
        <v>40</v>
      </c>
      <c r="E37" s="151" t="s">
        <v>1</v>
      </c>
      <c r="F37" s="153" t="s">
        <v>2</v>
      </c>
    </row>
    <row r="38" spans="1:6" ht="91.95" customHeight="1" x14ac:dyDescent="0.3">
      <c r="A38" s="154">
        <v>6</v>
      </c>
      <c r="B38" s="155">
        <v>1</v>
      </c>
      <c r="C38" s="156"/>
      <c r="D38" s="157">
        <v>0</v>
      </c>
      <c r="E38" s="155"/>
      <c r="F38" s="158"/>
    </row>
    <row r="39" spans="1:6" ht="91.95" customHeight="1" x14ac:dyDescent="0.3">
      <c r="A39" s="191">
        <v>0.40625</v>
      </c>
      <c r="B39" s="155">
        <v>2</v>
      </c>
      <c r="C39" s="155">
        <v>4</v>
      </c>
      <c r="D39" s="157">
        <v>0</v>
      </c>
      <c r="E39" s="155"/>
      <c r="F39" s="158"/>
    </row>
    <row r="40" spans="1:6" ht="91.95" customHeight="1" x14ac:dyDescent="0.3">
      <c r="A40" s="254"/>
      <c r="B40" s="155">
        <v>3</v>
      </c>
      <c r="C40" s="155">
        <v>2</v>
      </c>
      <c r="D40" s="157">
        <v>0</v>
      </c>
      <c r="E40" s="155"/>
      <c r="F40" s="158"/>
    </row>
    <row r="41" spans="1:6" ht="91.95" customHeight="1" x14ac:dyDescent="0.3">
      <c r="A41" s="255"/>
      <c r="B41" s="155">
        <v>4</v>
      </c>
      <c r="C41" s="155">
        <v>1</v>
      </c>
      <c r="D41" s="157">
        <v>0</v>
      </c>
      <c r="E41" s="155"/>
      <c r="F41" s="158"/>
    </row>
    <row r="42" spans="1:6" ht="91.95" customHeight="1" x14ac:dyDescent="0.3">
      <c r="A42" s="255"/>
      <c r="B42" s="155">
        <v>5</v>
      </c>
      <c r="C42" s="155">
        <v>3</v>
      </c>
      <c r="D42" s="157">
        <v>0</v>
      </c>
      <c r="E42" s="155"/>
      <c r="F42" s="158"/>
    </row>
    <row r="43" spans="1:6" ht="91.95" customHeight="1" x14ac:dyDescent="0.3">
      <c r="A43" s="256"/>
      <c r="B43" s="155">
        <v>6</v>
      </c>
      <c r="C43" s="156"/>
      <c r="D43" s="157">
        <v>0</v>
      </c>
      <c r="E43" s="155"/>
      <c r="F43" s="158"/>
    </row>
    <row r="44" spans="1:6" ht="91.95" customHeight="1" x14ac:dyDescent="0.3">
      <c r="A44" s="192" t="s">
        <v>23</v>
      </c>
      <c r="B44" s="159" t="s">
        <v>0</v>
      </c>
      <c r="C44" s="160"/>
      <c r="D44" s="178" t="s">
        <v>41</v>
      </c>
      <c r="E44" s="159" t="s">
        <v>1</v>
      </c>
      <c r="F44" s="161" t="s">
        <v>2</v>
      </c>
    </row>
    <row r="45" spans="1:6" ht="91.95" customHeight="1" x14ac:dyDescent="0.3">
      <c r="A45" s="162">
        <v>7</v>
      </c>
      <c r="B45" s="155">
        <v>1</v>
      </c>
      <c r="C45" s="156"/>
      <c r="D45" s="157"/>
      <c r="E45" s="155"/>
      <c r="F45" s="158"/>
    </row>
    <row r="46" spans="1:6" ht="91.95" customHeight="1" x14ac:dyDescent="0.3">
      <c r="A46" s="193">
        <v>0.42083333333333334</v>
      </c>
      <c r="B46" s="155">
        <v>2</v>
      </c>
      <c r="C46" s="155">
        <v>4</v>
      </c>
      <c r="D46" s="157">
        <v>0</v>
      </c>
      <c r="E46" s="155"/>
      <c r="F46" s="158"/>
    </row>
    <row r="47" spans="1:6" ht="91.95" customHeight="1" x14ac:dyDescent="0.3">
      <c r="A47" s="254"/>
      <c r="B47" s="155">
        <v>3</v>
      </c>
      <c r="C47" s="155">
        <v>2</v>
      </c>
      <c r="D47" s="157">
        <v>0</v>
      </c>
      <c r="E47" s="155"/>
      <c r="F47" s="158"/>
    </row>
    <row r="48" spans="1:6" ht="91.95" customHeight="1" x14ac:dyDescent="0.3">
      <c r="A48" s="255"/>
      <c r="B48" s="155">
        <v>4</v>
      </c>
      <c r="C48" s="155">
        <v>1</v>
      </c>
      <c r="D48" s="157">
        <v>0</v>
      </c>
      <c r="E48" s="155"/>
      <c r="F48" s="158"/>
    </row>
    <row r="49" spans="1:6" ht="91.95" customHeight="1" x14ac:dyDescent="0.3">
      <c r="A49" s="255"/>
      <c r="B49" s="155">
        <v>5</v>
      </c>
      <c r="C49" s="155">
        <v>3</v>
      </c>
      <c r="D49" s="157">
        <v>0</v>
      </c>
      <c r="E49" s="155"/>
      <c r="F49" s="158"/>
    </row>
    <row r="50" spans="1:6" ht="91.95" customHeight="1" x14ac:dyDescent="0.3">
      <c r="A50" s="256"/>
      <c r="B50" s="155">
        <v>6</v>
      </c>
      <c r="C50" s="156"/>
      <c r="D50" s="157">
        <v>0</v>
      </c>
      <c r="E50" s="155"/>
      <c r="F50" s="158"/>
    </row>
    <row r="51" spans="1:6" ht="91.95" customHeight="1" x14ac:dyDescent="0.3">
      <c r="A51" s="194" t="s">
        <v>23</v>
      </c>
      <c r="B51" s="163" t="s">
        <v>0</v>
      </c>
      <c r="C51" s="164"/>
      <c r="D51" s="179" t="s">
        <v>88</v>
      </c>
      <c r="E51" s="163" t="s">
        <v>1</v>
      </c>
      <c r="F51" s="165" t="s">
        <v>2</v>
      </c>
    </row>
    <row r="52" spans="1:6" ht="91.95" customHeight="1" x14ac:dyDescent="0.3">
      <c r="A52" s="166">
        <v>8</v>
      </c>
      <c r="B52" s="155">
        <v>1</v>
      </c>
      <c r="C52" s="156" t="s">
        <v>96</v>
      </c>
      <c r="D52" s="157">
        <v>0</v>
      </c>
      <c r="E52" s="155"/>
      <c r="F52" s="158"/>
    </row>
    <row r="53" spans="1:6" ht="91.95" customHeight="1" x14ac:dyDescent="0.3">
      <c r="A53" s="195">
        <v>0.43541666666666667</v>
      </c>
      <c r="B53" s="155">
        <v>2</v>
      </c>
      <c r="C53" s="156" t="s">
        <v>94</v>
      </c>
      <c r="D53" s="157">
        <v>0</v>
      </c>
      <c r="E53" s="155"/>
      <c r="F53" s="158"/>
    </row>
    <row r="54" spans="1:6" ht="91.95" customHeight="1" x14ac:dyDescent="0.3">
      <c r="A54" s="254"/>
      <c r="B54" s="167">
        <v>3</v>
      </c>
      <c r="C54" s="156" t="s">
        <v>95</v>
      </c>
      <c r="D54" s="157">
        <v>0</v>
      </c>
      <c r="E54" s="155"/>
      <c r="F54" s="158"/>
    </row>
    <row r="55" spans="1:6" ht="91.95" customHeight="1" x14ac:dyDescent="0.3">
      <c r="A55" s="255"/>
      <c r="B55" s="167">
        <v>4</v>
      </c>
      <c r="C55" s="156"/>
      <c r="D55" s="157"/>
      <c r="E55" s="155"/>
      <c r="F55" s="158"/>
    </row>
    <row r="56" spans="1:6" ht="91.95" customHeight="1" x14ac:dyDescent="0.3">
      <c r="A56" s="255"/>
      <c r="B56" s="167">
        <v>5</v>
      </c>
      <c r="C56" s="156" t="s">
        <v>97</v>
      </c>
      <c r="D56" s="157">
        <v>0</v>
      </c>
      <c r="E56" s="155"/>
      <c r="F56" s="158"/>
    </row>
    <row r="57" spans="1:6" ht="91.95" customHeight="1" x14ac:dyDescent="0.3">
      <c r="A57" s="256"/>
      <c r="B57" s="167">
        <v>6</v>
      </c>
      <c r="C57" s="156" t="s">
        <v>98</v>
      </c>
      <c r="D57" s="157">
        <v>0</v>
      </c>
      <c r="E57" s="155"/>
      <c r="F57" s="158"/>
    </row>
    <row r="58" spans="1:6" ht="91.95" customHeight="1" x14ac:dyDescent="0.3">
      <c r="A58" s="196" t="s">
        <v>23</v>
      </c>
      <c r="B58" s="168" t="s">
        <v>0</v>
      </c>
      <c r="C58" s="169"/>
      <c r="D58" s="180" t="s">
        <v>89</v>
      </c>
      <c r="E58" s="168" t="s">
        <v>1</v>
      </c>
      <c r="F58" s="170" t="s">
        <v>2</v>
      </c>
    </row>
    <row r="59" spans="1:6" ht="91.95" customHeight="1" x14ac:dyDescent="0.3">
      <c r="A59" s="171">
        <v>9</v>
      </c>
      <c r="B59" s="155">
        <v>1</v>
      </c>
      <c r="C59" s="156" t="s">
        <v>96</v>
      </c>
      <c r="D59" s="157"/>
      <c r="E59" s="155"/>
      <c r="F59" s="158"/>
    </row>
    <row r="60" spans="1:6" ht="91.95" customHeight="1" x14ac:dyDescent="0.3">
      <c r="A60" s="197">
        <v>0.45</v>
      </c>
      <c r="B60" s="155">
        <v>2</v>
      </c>
      <c r="C60" s="156" t="s">
        <v>94</v>
      </c>
      <c r="D60" s="157"/>
      <c r="E60" s="155"/>
      <c r="F60" s="158"/>
    </row>
    <row r="61" spans="1:6" ht="91.95" customHeight="1" x14ac:dyDescent="0.3">
      <c r="A61" s="254"/>
      <c r="B61" s="155">
        <v>3</v>
      </c>
      <c r="C61" s="156" t="s">
        <v>95</v>
      </c>
      <c r="D61" s="157"/>
      <c r="E61" s="155"/>
      <c r="F61" s="158"/>
    </row>
    <row r="62" spans="1:6" ht="91.95" customHeight="1" x14ac:dyDescent="0.3">
      <c r="A62" s="255"/>
      <c r="B62" s="155">
        <v>4</v>
      </c>
      <c r="C62" s="156"/>
      <c r="D62" s="157"/>
      <c r="E62" s="155"/>
      <c r="F62" s="158"/>
    </row>
    <row r="63" spans="1:6" ht="91.95" customHeight="1" x14ac:dyDescent="0.3">
      <c r="A63" s="255"/>
      <c r="B63" s="155">
        <v>3</v>
      </c>
      <c r="C63" s="156" t="s">
        <v>97</v>
      </c>
      <c r="D63" s="157"/>
      <c r="E63" s="155"/>
      <c r="F63" s="158"/>
    </row>
    <row r="64" spans="1:6" ht="91.95" customHeight="1" x14ac:dyDescent="0.3">
      <c r="A64" s="256"/>
      <c r="B64" s="155">
        <v>4</v>
      </c>
      <c r="C64" s="156" t="s">
        <v>98</v>
      </c>
      <c r="D64" s="157"/>
      <c r="E64" s="155"/>
      <c r="F64" s="158"/>
    </row>
    <row r="65" spans="1:6" ht="91.95" customHeight="1" x14ac:dyDescent="0.3">
      <c r="A65" s="198" t="s">
        <v>23</v>
      </c>
      <c r="B65" s="172" t="s">
        <v>0</v>
      </c>
      <c r="C65" s="173"/>
      <c r="D65" s="182" t="s">
        <v>54</v>
      </c>
      <c r="E65" s="172" t="s">
        <v>1</v>
      </c>
      <c r="F65" s="174" t="s">
        <v>2</v>
      </c>
    </row>
    <row r="66" spans="1:6" ht="91.95" customHeight="1" x14ac:dyDescent="0.3">
      <c r="A66" s="175">
        <v>10</v>
      </c>
      <c r="B66" s="155">
        <v>1</v>
      </c>
      <c r="C66" s="156"/>
      <c r="D66" s="157"/>
      <c r="E66" s="155"/>
      <c r="F66" s="158"/>
    </row>
    <row r="67" spans="1:6" ht="91.95" customHeight="1" x14ac:dyDescent="0.3">
      <c r="A67" s="199">
        <v>0.46458333333333335</v>
      </c>
      <c r="B67" s="155">
        <v>2</v>
      </c>
      <c r="C67" s="155">
        <v>3</v>
      </c>
      <c r="D67" s="157">
        <v>0</v>
      </c>
      <c r="E67" s="155"/>
      <c r="F67" s="158"/>
    </row>
    <row r="68" spans="1:6" ht="91.95" customHeight="1" x14ac:dyDescent="0.3">
      <c r="A68" s="254"/>
      <c r="B68" s="155">
        <v>3</v>
      </c>
      <c r="C68" s="155">
        <v>1</v>
      </c>
      <c r="D68" s="157">
        <v>0</v>
      </c>
      <c r="E68" s="155"/>
      <c r="F68" s="158"/>
    </row>
    <row r="69" spans="1:6" ht="91.95" customHeight="1" x14ac:dyDescent="0.3">
      <c r="A69" s="255"/>
      <c r="B69" s="155">
        <v>4</v>
      </c>
      <c r="C69" s="155">
        <v>2</v>
      </c>
      <c r="D69" s="157">
        <v>0</v>
      </c>
      <c r="E69" s="155"/>
      <c r="F69" s="158"/>
    </row>
    <row r="70" spans="1:6" ht="91.95" customHeight="1" x14ac:dyDescent="0.3">
      <c r="A70" s="255"/>
      <c r="B70" s="155">
        <v>5</v>
      </c>
      <c r="C70" s="156" t="s">
        <v>62</v>
      </c>
      <c r="D70" s="157" t="s">
        <v>64</v>
      </c>
      <c r="E70" s="155"/>
      <c r="F70" s="158"/>
    </row>
    <row r="71" spans="1:6" ht="91.95" customHeight="1" x14ac:dyDescent="0.3">
      <c r="A71" s="256"/>
      <c r="B71" s="155">
        <v>6</v>
      </c>
      <c r="C71" s="156"/>
      <c r="D71" s="157"/>
      <c r="E71" s="155"/>
      <c r="F71" s="158"/>
    </row>
    <row r="72" spans="1:6" ht="46.2" x14ac:dyDescent="0.3">
      <c r="A72" s="183" t="s">
        <v>33</v>
      </c>
      <c r="B72" s="200"/>
      <c r="C72" s="201"/>
      <c r="D72" s="176"/>
      <c r="E72" s="202"/>
      <c r="F72" s="203"/>
    </row>
    <row r="73" spans="1:6" ht="91.95" customHeight="1" x14ac:dyDescent="0.3">
      <c r="A73" s="189" t="s">
        <v>23</v>
      </c>
      <c r="B73" s="151" t="s">
        <v>0</v>
      </c>
      <c r="C73" s="152"/>
      <c r="D73" s="177" t="s">
        <v>34</v>
      </c>
      <c r="E73" s="151" t="s">
        <v>1</v>
      </c>
      <c r="F73" s="153" t="s">
        <v>2</v>
      </c>
    </row>
    <row r="74" spans="1:6" ht="91.95" customHeight="1" x14ac:dyDescent="0.3">
      <c r="A74" s="154">
        <v>11</v>
      </c>
      <c r="B74" s="155">
        <v>1</v>
      </c>
      <c r="C74" s="156"/>
      <c r="D74" s="157">
        <v>0</v>
      </c>
      <c r="E74" s="155"/>
      <c r="F74" s="158"/>
    </row>
    <row r="75" spans="1:6" ht="91.95" customHeight="1" x14ac:dyDescent="0.3">
      <c r="A75" s="191">
        <v>0.48958333333333331</v>
      </c>
      <c r="B75" s="155">
        <v>2</v>
      </c>
      <c r="C75" s="156"/>
      <c r="D75" s="157" t="s">
        <v>66</v>
      </c>
      <c r="E75" s="155"/>
      <c r="F75" s="158"/>
    </row>
    <row r="76" spans="1:6" ht="91.95" customHeight="1" x14ac:dyDescent="0.3">
      <c r="A76" s="254"/>
      <c r="B76" s="155">
        <v>3</v>
      </c>
      <c r="C76" s="156"/>
      <c r="D76" s="157" t="s">
        <v>68</v>
      </c>
      <c r="E76" s="155"/>
      <c r="F76" s="158"/>
    </row>
    <row r="77" spans="1:6" ht="91.95" customHeight="1" x14ac:dyDescent="0.3">
      <c r="A77" s="255"/>
      <c r="B77" s="155">
        <v>4</v>
      </c>
      <c r="C77" s="156"/>
      <c r="D77" s="157" t="s">
        <v>65</v>
      </c>
      <c r="E77" s="155"/>
      <c r="F77" s="158"/>
    </row>
    <row r="78" spans="1:6" ht="91.95" customHeight="1" x14ac:dyDescent="0.3">
      <c r="A78" s="255"/>
      <c r="B78" s="155">
        <v>5</v>
      </c>
      <c r="C78" s="156"/>
      <c r="D78" s="157" t="s">
        <v>67</v>
      </c>
      <c r="E78" s="155"/>
      <c r="F78" s="158"/>
    </row>
    <row r="79" spans="1:6" ht="91.95" customHeight="1" x14ac:dyDescent="0.3">
      <c r="A79" s="256"/>
      <c r="B79" s="155">
        <v>6</v>
      </c>
      <c r="C79" s="156"/>
      <c r="D79" s="157"/>
      <c r="E79" s="155"/>
      <c r="F79" s="158"/>
    </row>
    <row r="80" spans="1:6" ht="91.95" customHeight="1" x14ac:dyDescent="0.3">
      <c r="A80" s="192" t="s">
        <v>23</v>
      </c>
      <c r="B80" s="159" t="s">
        <v>0</v>
      </c>
      <c r="C80" s="160"/>
      <c r="D80" s="178" t="s">
        <v>31</v>
      </c>
      <c r="E80" s="159" t="s">
        <v>1</v>
      </c>
      <c r="F80" s="161" t="s">
        <v>2</v>
      </c>
    </row>
    <row r="81" spans="1:6" ht="91.95" customHeight="1" x14ac:dyDescent="0.3">
      <c r="A81" s="162">
        <v>12</v>
      </c>
      <c r="B81" s="155">
        <v>1</v>
      </c>
      <c r="C81" s="156"/>
      <c r="D81" s="157"/>
      <c r="E81" s="155"/>
      <c r="F81" s="158"/>
    </row>
    <row r="82" spans="1:6" ht="91.95" customHeight="1" x14ac:dyDescent="0.3">
      <c r="A82" s="193">
        <v>0.50069444444444444</v>
      </c>
      <c r="B82" s="155">
        <v>2</v>
      </c>
      <c r="C82" s="156"/>
      <c r="D82" s="157" t="s">
        <v>72</v>
      </c>
      <c r="E82" s="155"/>
      <c r="F82" s="158"/>
    </row>
    <row r="83" spans="1:6" ht="91.95" customHeight="1" x14ac:dyDescent="0.3">
      <c r="A83" s="254"/>
      <c r="B83" s="155">
        <v>3</v>
      </c>
      <c r="C83" s="156"/>
      <c r="D83" s="157" t="s">
        <v>69</v>
      </c>
      <c r="E83" s="155"/>
      <c r="F83" s="158"/>
    </row>
    <row r="84" spans="1:6" ht="91.95" customHeight="1" x14ac:dyDescent="0.3">
      <c r="A84" s="255"/>
      <c r="B84" s="155">
        <v>4</v>
      </c>
      <c r="C84" s="156"/>
      <c r="D84" s="157" t="s">
        <v>71</v>
      </c>
      <c r="E84" s="155"/>
      <c r="F84" s="158"/>
    </row>
    <row r="85" spans="1:6" ht="91.95" customHeight="1" x14ac:dyDescent="0.3">
      <c r="A85" s="255"/>
      <c r="B85" s="155">
        <v>5</v>
      </c>
      <c r="C85" s="156"/>
      <c r="D85" s="157" t="s">
        <v>92</v>
      </c>
      <c r="E85" s="155"/>
      <c r="F85" s="158"/>
    </row>
    <row r="86" spans="1:6" ht="91.95" customHeight="1" x14ac:dyDescent="0.3">
      <c r="A86" s="256"/>
      <c r="B86" s="155">
        <v>6</v>
      </c>
      <c r="C86" s="156"/>
      <c r="D86" s="157"/>
      <c r="E86" s="155"/>
      <c r="F86" s="158"/>
    </row>
    <row r="87" spans="1:6" ht="91.95" customHeight="1" x14ac:dyDescent="0.3">
      <c r="A87" s="194" t="s">
        <v>23</v>
      </c>
      <c r="B87" s="163" t="s">
        <v>0</v>
      </c>
      <c r="C87" s="164"/>
      <c r="D87" s="179" t="s">
        <v>90</v>
      </c>
      <c r="E87" s="163" t="s">
        <v>1</v>
      </c>
      <c r="F87" s="165" t="s">
        <v>2</v>
      </c>
    </row>
    <row r="88" spans="1:6" ht="91.95" customHeight="1" x14ac:dyDescent="0.3">
      <c r="A88" s="166">
        <v>13</v>
      </c>
      <c r="B88" s="155">
        <v>1</v>
      </c>
      <c r="C88" s="156" t="s">
        <v>99</v>
      </c>
      <c r="D88" s="157" t="s">
        <v>76</v>
      </c>
      <c r="E88" s="155"/>
      <c r="F88" s="158"/>
    </row>
    <row r="89" spans="1:6" ht="91.95" customHeight="1" x14ac:dyDescent="0.3">
      <c r="A89" s="195">
        <v>0.51180555555555551</v>
      </c>
      <c r="B89" s="155">
        <v>2</v>
      </c>
      <c r="C89" s="156" t="s">
        <v>99</v>
      </c>
      <c r="D89" s="157" t="s">
        <v>74</v>
      </c>
      <c r="E89" s="155"/>
      <c r="F89" s="158"/>
    </row>
    <row r="90" spans="1:6" ht="91.95" customHeight="1" x14ac:dyDescent="0.3">
      <c r="A90" s="254"/>
      <c r="B90" s="167">
        <v>3</v>
      </c>
      <c r="C90" s="156" t="s">
        <v>99</v>
      </c>
      <c r="D90" s="157" t="s">
        <v>75</v>
      </c>
      <c r="E90" s="155"/>
      <c r="F90" s="158"/>
    </row>
    <row r="91" spans="1:6" ht="91.95" customHeight="1" x14ac:dyDescent="0.3">
      <c r="A91" s="255"/>
      <c r="B91" s="167">
        <v>4</v>
      </c>
      <c r="C91" s="156"/>
      <c r="D91" s="157"/>
      <c r="E91" s="155"/>
      <c r="F91" s="158"/>
    </row>
    <row r="92" spans="1:6" ht="91.95" customHeight="1" x14ac:dyDescent="0.3">
      <c r="A92" s="255"/>
      <c r="B92" s="167">
        <v>5</v>
      </c>
      <c r="C92" s="156" t="s">
        <v>100</v>
      </c>
      <c r="D92" s="157" t="s">
        <v>82</v>
      </c>
      <c r="E92" s="155"/>
      <c r="F92" s="158"/>
    </row>
    <row r="93" spans="1:6" ht="91.95" customHeight="1" x14ac:dyDescent="0.3">
      <c r="A93" s="256"/>
      <c r="B93" s="167">
        <v>6</v>
      </c>
      <c r="C93" s="156" t="s">
        <v>100</v>
      </c>
      <c r="D93" s="157" t="s">
        <v>81</v>
      </c>
      <c r="E93" s="155"/>
      <c r="F93" s="158"/>
    </row>
    <row r="94" spans="1:6" ht="91.95" customHeight="1" x14ac:dyDescent="0.3">
      <c r="A94" s="196" t="s">
        <v>23</v>
      </c>
      <c r="B94" s="168" t="s">
        <v>0</v>
      </c>
      <c r="C94" s="169"/>
      <c r="D94" s="180" t="s">
        <v>101</v>
      </c>
      <c r="E94" s="168" t="s">
        <v>1</v>
      </c>
      <c r="F94" s="170" t="s">
        <v>2</v>
      </c>
    </row>
    <row r="95" spans="1:6" ht="91.95" customHeight="1" x14ac:dyDescent="0.3">
      <c r="A95" s="171">
        <v>14</v>
      </c>
      <c r="B95" s="155">
        <v>1</v>
      </c>
      <c r="C95" s="156" t="s">
        <v>99</v>
      </c>
      <c r="D95" s="157" t="s">
        <v>70</v>
      </c>
      <c r="E95" s="155"/>
      <c r="F95" s="158"/>
    </row>
    <row r="96" spans="1:6" ht="91.95" customHeight="1" x14ac:dyDescent="0.3">
      <c r="A96" s="197">
        <v>0.52291666666666659</v>
      </c>
      <c r="B96" s="155">
        <v>2</v>
      </c>
      <c r="C96" s="156" t="s">
        <v>99</v>
      </c>
      <c r="D96" s="157" t="s">
        <v>91</v>
      </c>
      <c r="E96" s="155"/>
      <c r="F96" s="158"/>
    </row>
    <row r="97" spans="1:6" ht="91.95" customHeight="1" x14ac:dyDescent="0.3">
      <c r="A97" s="254"/>
      <c r="B97" s="155">
        <v>3</v>
      </c>
      <c r="C97" s="156" t="s">
        <v>99</v>
      </c>
      <c r="D97" s="157" t="s">
        <v>79</v>
      </c>
      <c r="E97" s="155"/>
      <c r="F97" s="158"/>
    </row>
    <row r="98" spans="1:6" ht="91.95" customHeight="1" x14ac:dyDescent="0.3">
      <c r="A98" s="255"/>
      <c r="B98" s="155">
        <v>4</v>
      </c>
      <c r="C98" s="156"/>
      <c r="D98" s="157"/>
      <c r="E98" s="155"/>
      <c r="F98" s="158"/>
    </row>
    <row r="99" spans="1:6" ht="91.95" customHeight="1" x14ac:dyDescent="0.3">
      <c r="A99" s="255"/>
      <c r="B99" s="155">
        <v>3</v>
      </c>
      <c r="C99" s="156" t="s">
        <v>100</v>
      </c>
      <c r="D99" s="157" t="s">
        <v>84</v>
      </c>
      <c r="E99" s="155"/>
      <c r="F99" s="158"/>
    </row>
    <row r="100" spans="1:6" ht="91.95" customHeight="1" x14ac:dyDescent="0.3">
      <c r="A100" s="256"/>
      <c r="B100" s="155">
        <v>4</v>
      </c>
      <c r="C100" s="156" t="s">
        <v>100</v>
      </c>
      <c r="D100" s="157" t="s">
        <v>83</v>
      </c>
      <c r="E100" s="155"/>
      <c r="F100" s="158"/>
    </row>
    <row r="101" spans="1:6" ht="91.95" customHeight="1" x14ac:dyDescent="0.3">
      <c r="A101" s="189" t="s">
        <v>23</v>
      </c>
      <c r="B101" s="151" t="s">
        <v>0</v>
      </c>
      <c r="C101" s="152"/>
      <c r="D101" s="177" t="s">
        <v>42</v>
      </c>
      <c r="E101" s="151" t="s">
        <v>1</v>
      </c>
      <c r="F101" s="153" t="s">
        <v>2</v>
      </c>
    </row>
    <row r="102" spans="1:6" ht="91.95" customHeight="1" x14ac:dyDescent="0.3">
      <c r="A102" s="154">
        <v>15</v>
      </c>
      <c r="B102" s="155">
        <v>1</v>
      </c>
      <c r="C102" s="156"/>
      <c r="D102" s="157">
        <v>0</v>
      </c>
      <c r="E102" s="155"/>
      <c r="F102" s="158"/>
    </row>
    <row r="103" spans="1:6" ht="91.95" customHeight="1" x14ac:dyDescent="0.3">
      <c r="A103" s="191">
        <v>0.53402777777777766</v>
      </c>
      <c r="B103" s="155">
        <v>2</v>
      </c>
      <c r="C103" s="155">
        <v>4</v>
      </c>
      <c r="D103" s="157">
        <v>0</v>
      </c>
      <c r="E103" s="155"/>
      <c r="F103" s="158"/>
    </row>
    <row r="104" spans="1:6" ht="91.95" customHeight="1" x14ac:dyDescent="0.3">
      <c r="A104" s="254"/>
      <c r="B104" s="155">
        <v>3</v>
      </c>
      <c r="C104" s="155">
        <v>2</v>
      </c>
      <c r="D104" s="157">
        <v>0</v>
      </c>
      <c r="E104" s="155"/>
      <c r="F104" s="158"/>
    </row>
    <row r="105" spans="1:6" ht="91.95" customHeight="1" x14ac:dyDescent="0.3">
      <c r="A105" s="255"/>
      <c r="B105" s="155">
        <v>4</v>
      </c>
      <c r="C105" s="155">
        <v>1</v>
      </c>
      <c r="D105" s="157">
        <v>0</v>
      </c>
      <c r="E105" s="155"/>
      <c r="F105" s="158"/>
    </row>
    <row r="106" spans="1:6" ht="91.95" customHeight="1" x14ac:dyDescent="0.3">
      <c r="A106" s="255"/>
      <c r="B106" s="155">
        <v>5</v>
      </c>
      <c r="C106" s="155">
        <v>3</v>
      </c>
      <c r="D106" s="157"/>
      <c r="E106" s="155"/>
      <c r="F106" s="158"/>
    </row>
    <row r="107" spans="1:6" ht="91.95" customHeight="1" x14ac:dyDescent="0.3">
      <c r="A107" s="256"/>
      <c r="B107" s="155">
        <v>6</v>
      </c>
      <c r="C107" s="156"/>
      <c r="D107" s="157">
        <v>0</v>
      </c>
      <c r="E107" s="155"/>
      <c r="F107" s="158"/>
    </row>
    <row r="108" spans="1:6" ht="91.95" customHeight="1" x14ac:dyDescent="0.3">
      <c r="A108" s="192" t="s">
        <v>23</v>
      </c>
      <c r="B108" s="159" t="s">
        <v>0</v>
      </c>
      <c r="C108" s="160"/>
      <c r="D108" s="178" t="s">
        <v>43</v>
      </c>
      <c r="E108" s="159" t="s">
        <v>1</v>
      </c>
      <c r="F108" s="161" t="s">
        <v>2</v>
      </c>
    </row>
    <row r="109" spans="1:6" ht="91.95" customHeight="1" x14ac:dyDescent="0.3">
      <c r="A109" s="162">
        <v>16</v>
      </c>
      <c r="B109" s="155">
        <v>1</v>
      </c>
      <c r="C109" s="156"/>
      <c r="D109" s="157"/>
      <c r="E109" s="155"/>
      <c r="F109" s="158"/>
    </row>
    <row r="110" spans="1:6" ht="91.95" customHeight="1" x14ac:dyDescent="0.3">
      <c r="A110" s="193">
        <v>0.54513888888888873</v>
      </c>
      <c r="B110" s="155">
        <v>2</v>
      </c>
      <c r="C110" s="156">
        <v>4</v>
      </c>
      <c r="D110" s="157">
        <v>0</v>
      </c>
      <c r="E110" s="155"/>
      <c r="F110" s="158"/>
    </row>
    <row r="111" spans="1:6" ht="91.95" customHeight="1" x14ac:dyDescent="0.3">
      <c r="A111" s="254"/>
      <c r="B111" s="155">
        <v>3</v>
      </c>
      <c r="C111" s="156">
        <v>2</v>
      </c>
      <c r="D111" s="157">
        <v>0</v>
      </c>
      <c r="E111" s="155"/>
      <c r="F111" s="158"/>
    </row>
    <row r="112" spans="1:6" ht="91.95" customHeight="1" x14ac:dyDescent="0.3">
      <c r="A112" s="255"/>
      <c r="B112" s="155">
        <v>4</v>
      </c>
      <c r="C112" s="156">
        <v>1</v>
      </c>
      <c r="D112" s="157">
        <v>0</v>
      </c>
      <c r="E112" s="155"/>
      <c r="F112" s="158"/>
    </row>
    <row r="113" spans="1:6" ht="91.95" customHeight="1" x14ac:dyDescent="0.3">
      <c r="A113" s="255"/>
      <c r="B113" s="155">
        <v>5</v>
      </c>
      <c r="C113" s="156">
        <v>3</v>
      </c>
      <c r="D113" s="157">
        <v>0</v>
      </c>
      <c r="E113" s="155"/>
      <c r="F113" s="158"/>
    </row>
    <row r="114" spans="1:6" ht="91.95" customHeight="1" x14ac:dyDescent="0.3">
      <c r="A114" s="256"/>
      <c r="B114" s="155">
        <v>6</v>
      </c>
      <c r="C114" s="156"/>
      <c r="D114" s="157">
        <v>0</v>
      </c>
      <c r="E114" s="155"/>
      <c r="F114" s="158"/>
    </row>
    <row r="115" spans="1:6" ht="91.95" customHeight="1" x14ac:dyDescent="0.3">
      <c r="A115" s="194" t="s">
        <v>23</v>
      </c>
      <c r="B115" s="163" t="s">
        <v>0</v>
      </c>
      <c r="C115" s="164"/>
      <c r="D115" s="179" t="s">
        <v>103</v>
      </c>
      <c r="E115" s="163" t="s">
        <v>1</v>
      </c>
      <c r="F115" s="165" t="s">
        <v>2</v>
      </c>
    </row>
    <row r="116" spans="1:6" ht="91.95" customHeight="1" x14ac:dyDescent="0.3">
      <c r="A116" s="166">
        <v>17</v>
      </c>
      <c r="B116" s="155">
        <v>1</v>
      </c>
      <c r="C116" s="156" t="s">
        <v>96</v>
      </c>
      <c r="D116" s="157">
        <v>0</v>
      </c>
      <c r="E116" s="155"/>
      <c r="F116" s="158"/>
    </row>
    <row r="117" spans="1:6" ht="91.95" customHeight="1" x14ac:dyDescent="0.3">
      <c r="A117" s="195">
        <v>0.5562499999999998</v>
      </c>
      <c r="B117" s="155">
        <v>2</v>
      </c>
      <c r="C117" s="156" t="s">
        <v>94</v>
      </c>
      <c r="D117" s="157">
        <v>0</v>
      </c>
      <c r="E117" s="155"/>
      <c r="F117" s="158"/>
    </row>
    <row r="118" spans="1:6" ht="91.95" customHeight="1" x14ac:dyDescent="0.3">
      <c r="A118" s="254"/>
      <c r="B118" s="167">
        <v>3</v>
      </c>
      <c r="C118" s="156" t="s">
        <v>95</v>
      </c>
      <c r="D118" s="157">
        <v>0</v>
      </c>
      <c r="E118" s="155"/>
      <c r="F118" s="158"/>
    </row>
    <row r="119" spans="1:6" ht="91.95" customHeight="1" x14ac:dyDescent="0.3">
      <c r="A119" s="255"/>
      <c r="B119" s="167">
        <v>4</v>
      </c>
      <c r="C119" s="156"/>
      <c r="D119" s="157"/>
      <c r="E119" s="155"/>
      <c r="F119" s="158"/>
    </row>
    <row r="120" spans="1:6" ht="91.95" customHeight="1" x14ac:dyDescent="0.3">
      <c r="A120" s="255"/>
      <c r="B120" s="167">
        <v>5</v>
      </c>
      <c r="C120" s="156" t="s">
        <v>97</v>
      </c>
      <c r="D120" s="157">
        <v>0</v>
      </c>
      <c r="E120" s="155"/>
      <c r="F120" s="158"/>
    </row>
    <row r="121" spans="1:6" ht="91.95" customHeight="1" x14ac:dyDescent="0.3">
      <c r="A121" s="256"/>
      <c r="B121" s="167">
        <v>6</v>
      </c>
      <c r="C121" s="156" t="s">
        <v>98</v>
      </c>
      <c r="D121" s="157">
        <v>0</v>
      </c>
      <c r="E121" s="155"/>
      <c r="F121" s="158"/>
    </row>
    <row r="122" spans="1:6" ht="91.95" customHeight="1" x14ac:dyDescent="0.3">
      <c r="A122" s="196" t="s">
        <v>23</v>
      </c>
      <c r="B122" s="168" t="s">
        <v>0</v>
      </c>
      <c r="C122" s="169"/>
      <c r="D122" s="180" t="s">
        <v>104</v>
      </c>
      <c r="E122" s="168" t="s">
        <v>1</v>
      </c>
      <c r="F122" s="170" t="s">
        <v>2</v>
      </c>
    </row>
    <row r="123" spans="1:6" ht="91.95" customHeight="1" x14ac:dyDescent="0.3">
      <c r="A123" s="171">
        <v>18</v>
      </c>
      <c r="B123" s="155">
        <v>1</v>
      </c>
      <c r="C123" s="156" t="s">
        <v>96</v>
      </c>
      <c r="D123" s="157"/>
      <c r="E123" s="155"/>
      <c r="F123" s="158"/>
    </row>
    <row r="124" spans="1:6" ht="91.95" customHeight="1" x14ac:dyDescent="0.3">
      <c r="A124" s="197">
        <v>0.56736111111111087</v>
      </c>
      <c r="B124" s="155">
        <v>2</v>
      </c>
      <c r="C124" s="156" t="s">
        <v>94</v>
      </c>
      <c r="D124" s="157"/>
      <c r="E124" s="155"/>
      <c r="F124" s="158"/>
    </row>
    <row r="125" spans="1:6" ht="91.95" customHeight="1" x14ac:dyDescent="0.3">
      <c r="A125" s="254"/>
      <c r="B125" s="155">
        <v>3</v>
      </c>
      <c r="C125" s="156" t="s">
        <v>95</v>
      </c>
      <c r="D125" s="157"/>
      <c r="E125" s="155"/>
      <c r="F125" s="158"/>
    </row>
    <row r="126" spans="1:6" ht="91.95" customHeight="1" x14ac:dyDescent="0.3">
      <c r="A126" s="255"/>
      <c r="B126" s="155">
        <v>4</v>
      </c>
      <c r="C126" s="156"/>
      <c r="D126" s="157"/>
      <c r="E126" s="155"/>
      <c r="F126" s="158"/>
    </row>
    <row r="127" spans="1:6" ht="91.95" customHeight="1" x14ac:dyDescent="0.3">
      <c r="A127" s="255"/>
      <c r="B127" s="155">
        <v>3</v>
      </c>
      <c r="C127" s="156" t="s">
        <v>97</v>
      </c>
      <c r="D127" s="157"/>
      <c r="E127" s="155"/>
      <c r="F127" s="158"/>
    </row>
    <row r="128" spans="1:6" ht="91.95" customHeight="1" x14ac:dyDescent="0.3">
      <c r="A128" s="256"/>
      <c r="B128" s="155">
        <v>4</v>
      </c>
      <c r="C128" s="156" t="s">
        <v>98</v>
      </c>
      <c r="D128" s="157"/>
      <c r="E128" s="155"/>
      <c r="F128" s="158"/>
    </row>
    <row r="129" spans="1:6" ht="91.95" customHeight="1" x14ac:dyDescent="0.3">
      <c r="A129" s="198" t="s">
        <v>23</v>
      </c>
      <c r="B129" s="172" t="s">
        <v>0</v>
      </c>
      <c r="C129" s="173"/>
      <c r="D129" s="182" t="s">
        <v>102</v>
      </c>
      <c r="E129" s="172" t="s">
        <v>1</v>
      </c>
      <c r="F129" s="174" t="s">
        <v>2</v>
      </c>
    </row>
    <row r="130" spans="1:6" ht="91.95" customHeight="1" x14ac:dyDescent="0.3">
      <c r="A130" s="175">
        <v>19</v>
      </c>
      <c r="B130" s="155">
        <v>1</v>
      </c>
      <c r="C130" s="156"/>
      <c r="D130" s="157"/>
      <c r="E130" s="155"/>
      <c r="F130" s="158"/>
    </row>
    <row r="131" spans="1:6" ht="91.95" customHeight="1" x14ac:dyDescent="0.3">
      <c r="A131" s="199">
        <v>0.57847222222222194</v>
      </c>
      <c r="B131" s="155">
        <v>2</v>
      </c>
      <c r="C131" s="155">
        <v>3</v>
      </c>
      <c r="D131" s="157"/>
      <c r="E131" s="155"/>
      <c r="F131" s="158"/>
    </row>
    <row r="132" spans="1:6" ht="91.95" customHeight="1" x14ac:dyDescent="0.3">
      <c r="A132" s="254"/>
      <c r="B132" s="155">
        <v>3</v>
      </c>
      <c r="C132" s="155">
        <v>1</v>
      </c>
      <c r="D132" s="157"/>
      <c r="E132" s="155"/>
      <c r="F132" s="158"/>
    </row>
    <row r="133" spans="1:6" ht="91.95" customHeight="1" x14ac:dyDescent="0.3">
      <c r="A133" s="255"/>
      <c r="B133" s="155">
        <v>4</v>
      </c>
      <c r="C133" s="155">
        <v>2</v>
      </c>
      <c r="D133" s="157"/>
      <c r="E133" s="155"/>
      <c r="F133" s="158"/>
    </row>
    <row r="134" spans="1:6" ht="91.95" customHeight="1" x14ac:dyDescent="0.3">
      <c r="A134" s="255"/>
      <c r="B134" s="155">
        <v>5</v>
      </c>
      <c r="C134" s="156" t="s">
        <v>62</v>
      </c>
      <c r="D134" s="157" t="s">
        <v>64</v>
      </c>
      <c r="E134" s="155"/>
      <c r="F134" s="158"/>
    </row>
    <row r="135" spans="1:6" ht="91.95" customHeight="1" x14ac:dyDescent="0.3">
      <c r="A135" s="256"/>
      <c r="B135" s="155">
        <v>6</v>
      </c>
      <c r="C135" s="156"/>
      <c r="D135" s="157"/>
      <c r="E135" s="155"/>
      <c r="F135" s="158"/>
    </row>
  </sheetData>
  <mergeCells count="19">
    <mergeCell ref="A125:A128"/>
    <mergeCell ref="A132:A135"/>
    <mergeCell ref="A83:A86"/>
    <mergeCell ref="A90:A93"/>
    <mergeCell ref="A97:A100"/>
    <mergeCell ref="A104:A107"/>
    <mergeCell ref="A111:A114"/>
    <mergeCell ref="A118:A121"/>
    <mergeCell ref="A76:A79"/>
    <mergeCell ref="A5:A8"/>
    <mergeCell ref="A12:A15"/>
    <mergeCell ref="A19:A22"/>
    <mergeCell ref="A26:A29"/>
    <mergeCell ref="A33:A36"/>
    <mergeCell ref="A40:A43"/>
    <mergeCell ref="A47:A50"/>
    <mergeCell ref="A54:A57"/>
    <mergeCell ref="A61:A64"/>
    <mergeCell ref="A68:A71"/>
  </mergeCells>
  <printOptions horizontalCentered="1"/>
  <pageMargins left="0.25" right="0.25" top="0.25" bottom="0.25" header="0" footer="0"/>
  <pageSetup scale="86" fitToHeight="2" orientation="landscape" copies="6" r:id="rId1"/>
  <rowBreaks count="1" manualBreakCount="1">
    <brk id="7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6373-DF9A-074C-BEF7-42FE964C3D3A}">
  <dimension ref="A1:I37"/>
  <sheetViews>
    <sheetView view="pageBreakPreview" zoomScale="60" zoomScaleNormal="93" workbookViewId="0">
      <selection activeCell="H4" sqref="H4"/>
    </sheetView>
  </sheetViews>
  <sheetFormatPr defaultColWidth="8.77734375" defaultRowHeight="135" customHeight="1" x14ac:dyDescent="0.3"/>
  <cols>
    <col min="1" max="1" width="17" style="144" customWidth="1"/>
    <col min="2" max="2" width="7.109375" style="144" bestFit="1" customWidth="1"/>
    <col min="3" max="3" width="12.109375" style="144" bestFit="1" customWidth="1"/>
    <col min="4" max="4" width="84.44140625" style="220" customWidth="1"/>
    <col min="5" max="5" width="9.77734375" style="144" bestFit="1" customWidth="1"/>
    <col min="6" max="6" width="33.6640625" style="221" customWidth="1"/>
    <col min="7" max="7" width="19.109375" style="221" bestFit="1" customWidth="1"/>
    <col min="8" max="8" width="22.44140625" style="221" customWidth="1"/>
    <col min="9" max="9" width="15.6640625" style="221" customWidth="1"/>
    <col min="10" max="16384" width="8.77734375" style="144"/>
  </cols>
  <sheetData>
    <row r="1" spans="1:9" s="219" customFormat="1" ht="46.2" x14ac:dyDescent="0.3">
      <c r="A1" s="183" t="s">
        <v>35</v>
      </c>
      <c r="B1" s="217"/>
      <c r="C1" s="218"/>
      <c r="D1" s="141"/>
      <c r="E1" s="139"/>
      <c r="F1" s="140"/>
    </row>
    <row r="2" spans="1:9" ht="135" customHeight="1" x14ac:dyDescent="0.3">
      <c r="A2" s="192" t="s">
        <v>23</v>
      </c>
      <c r="B2" s="159" t="s">
        <v>0</v>
      </c>
      <c r="C2" s="160" t="s">
        <v>3</v>
      </c>
      <c r="D2" s="178" t="s">
        <v>105</v>
      </c>
      <c r="E2" s="159" t="s">
        <v>1</v>
      </c>
      <c r="F2" s="161" t="s">
        <v>2</v>
      </c>
      <c r="G2" s="161" t="s">
        <v>5</v>
      </c>
      <c r="H2" s="161" t="s">
        <v>38</v>
      </c>
      <c r="I2" s="144"/>
    </row>
    <row r="3" spans="1:9" ht="135" customHeight="1" x14ac:dyDescent="0.3">
      <c r="A3" s="205">
        <v>20</v>
      </c>
      <c r="B3" s="155" t="s">
        <v>49</v>
      </c>
      <c r="C3" s="155">
        <v>4</v>
      </c>
      <c r="D3" s="157"/>
      <c r="E3" s="214"/>
      <c r="F3" s="158"/>
      <c r="G3" s="158">
        <v>0</v>
      </c>
      <c r="H3" s="158"/>
      <c r="I3" s="144"/>
    </row>
    <row r="4" spans="1:9" ht="135" customHeight="1" x14ac:dyDescent="0.3">
      <c r="A4" s="193">
        <v>0.59236111111111078</v>
      </c>
      <c r="B4" s="155" t="s">
        <v>50</v>
      </c>
      <c r="C4" s="155">
        <v>3</v>
      </c>
      <c r="D4" s="157"/>
      <c r="E4" s="214"/>
      <c r="F4" s="158"/>
      <c r="G4" s="158">
        <v>1.7361111111111112E-4</v>
      </c>
      <c r="H4" s="158"/>
      <c r="I4" s="144"/>
    </row>
    <row r="5" spans="1:9" ht="135" customHeight="1" x14ac:dyDescent="0.3">
      <c r="A5" s="257"/>
      <c r="B5" s="155" t="s">
        <v>51</v>
      </c>
      <c r="C5" s="155">
        <v>2</v>
      </c>
      <c r="D5" s="157"/>
      <c r="E5" s="214"/>
      <c r="F5" s="158"/>
      <c r="G5" s="158">
        <v>3.4722222222222224E-4</v>
      </c>
      <c r="H5" s="158"/>
      <c r="I5" s="144"/>
    </row>
    <row r="6" spans="1:9" ht="135" customHeight="1" x14ac:dyDescent="0.3">
      <c r="A6" s="257"/>
      <c r="B6" s="155" t="s">
        <v>55</v>
      </c>
      <c r="C6" s="155">
        <v>1</v>
      </c>
      <c r="D6" s="157"/>
      <c r="E6" s="214"/>
      <c r="F6" s="158"/>
      <c r="G6" s="158">
        <v>5.2083333333333333E-4</v>
      </c>
      <c r="H6" s="158"/>
      <c r="I6" s="144"/>
    </row>
    <row r="7" spans="1:9" ht="135" customHeight="1" x14ac:dyDescent="0.3">
      <c r="A7" s="257"/>
      <c r="B7" s="155" t="s">
        <v>56</v>
      </c>
      <c r="C7" s="155" t="s">
        <v>98</v>
      </c>
      <c r="D7" s="157"/>
      <c r="E7" s="214"/>
      <c r="F7" s="158"/>
      <c r="G7" s="158">
        <v>6.9444444444444404E-4</v>
      </c>
      <c r="H7" s="158"/>
      <c r="I7" s="144"/>
    </row>
    <row r="8" spans="1:9" ht="135" customHeight="1" x14ac:dyDescent="0.3">
      <c r="A8" s="257"/>
      <c r="B8" s="155" t="s">
        <v>57</v>
      </c>
      <c r="C8" s="155" t="s">
        <v>97</v>
      </c>
      <c r="D8" s="157"/>
      <c r="E8" s="214"/>
      <c r="F8" s="158"/>
      <c r="G8" s="158">
        <v>8.6805555555555497E-4</v>
      </c>
      <c r="H8" s="158"/>
      <c r="I8" s="144"/>
    </row>
    <row r="9" spans="1:9" ht="135" customHeight="1" x14ac:dyDescent="0.3">
      <c r="A9" s="196" t="s">
        <v>23</v>
      </c>
      <c r="B9" s="168" t="s">
        <v>0</v>
      </c>
      <c r="C9" s="169" t="s">
        <v>3</v>
      </c>
      <c r="D9" s="180" t="s">
        <v>107</v>
      </c>
      <c r="E9" s="168" t="s">
        <v>1</v>
      </c>
      <c r="F9" s="170" t="s">
        <v>2</v>
      </c>
      <c r="G9" s="170" t="s">
        <v>5</v>
      </c>
      <c r="H9" s="170" t="s">
        <v>38</v>
      </c>
      <c r="I9" s="144"/>
    </row>
    <row r="10" spans="1:9" ht="135" customHeight="1" x14ac:dyDescent="0.3">
      <c r="A10" s="206">
        <v>21</v>
      </c>
      <c r="B10" s="155" t="s">
        <v>49</v>
      </c>
      <c r="C10" s="142" t="s">
        <v>108</v>
      </c>
      <c r="D10" s="157"/>
      <c r="E10" s="155"/>
      <c r="F10" s="158"/>
      <c r="G10" s="158">
        <v>0</v>
      </c>
      <c r="H10" s="158"/>
      <c r="I10" s="144"/>
    </row>
    <row r="11" spans="1:9" ht="135" customHeight="1" x14ac:dyDescent="0.3">
      <c r="A11" s="197">
        <v>0.61319444444444415</v>
      </c>
      <c r="B11" s="155" t="s">
        <v>50</v>
      </c>
      <c r="C11" s="155" t="s">
        <v>109</v>
      </c>
      <c r="D11" s="157"/>
      <c r="E11" s="155"/>
      <c r="F11" s="158"/>
      <c r="G11" s="158">
        <v>1.7361111111111112E-4</v>
      </c>
      <c r="H11" s="158"/>
      <c r="I11" s="144"/>
    </row>
    <row r="12" spans="1:9" ht="135" customHeight="1" x14ac:dyDescent="0.3">
      <c r="A12" s="257"/>
      <c r="B12" s="155" t="s">
        <v>51</v>
      </c>
      <c r="C12" s="155" t="s">
        <v>110</v>
      </c>
      <c r="D12" s="157"/>
      <c r="E12" s="155"/>
      <c r="F12" s="158"/>
      <c r="G12" s="158">
        <v>3.4722222222222224E-4</v>
      </c>
      <c r="H12" s="158"/>
      <c r="I12" s="144"/>
    </row>
    <row r="13" spans="1:9" ht="135" customHeight="1" x14ac:dyDescent="0.3">
      <c r="A13" s="257"/>
      <c r="B13" s="155" t="s">
        <v>55</v>
      </c>
      <c r="C13" s="155" t="s">
        <v>111</v>
      </c>
      <c r="D13" s="157"/>
      <c r="E13" s="155"/>
      <c r="F13" s="158"/>
      <c r="G13" s="158">
        <v>5.2083333333333333E-4</v>
      </c>
      <c r="H13" s="158"/>
      <c r="I13" s="144"/>
    </row>
    <row r="14" spans="1:9" ht="135" customHeight="1" x14ac:dyDescent="0.3">
      <c r="A14" s="257"/>
      <c r="B14" s="155" t="s">
        <v>56</v>
      </c>
      <c r="C14" s="155" t="s">
        <v>112</v>
      </c>
      <c r="D14" s="157">
        <v>0</v>
      </c>
      <c r="E14" s="155"/>
      <c r="F14" s="158"/>
      <c r="G14" s="158">
        <v>6.9444444444444404E-4</v>
      </c>
      <c r="H14" s="158"/>
      <c r="I14" s="144"/>
    </row>
    <row r="15" spans="1:9" ht="135" customHeight="1" x14ac:dyDescent="0.3">
      <c r="A15" s="257"/>
      <c r="B15" s="155" t="s">
        <v>57</v>
      </c>
      <c r="C15" s="155" t="s">
        <v>113</v>
      </c>
      <c r="D15" s="157">
        <v>0</v>
      </c>
      <c r="E15" s="155"/>
      <c r="F15" s="158"/>
      <c r="G15" s="158">
        <v>8.6805555555555497E-4</v>
      </c>
      <c r="H15" s="158"/>
      <c r="I15" s="144"/>
    </row>
    <row r="16" spans="1:9" ht="135" customHeight="1" x14ac:dyDescent="0.3">
      <c r="A16" s="212" t="s">
        <v>23</v>
      </c>
      <c r="B16" s="207" t="s">
        <v>0</v>
      </c>
      <c r="C16" s="208" t="s">
        <v>3</v>
      </c>
      <c r="D16" s="211" t="s">
        <v>106</v>
      </c>
      <c r="E16" s="207" t="s">
        <v>1</v>
      </c>
      <c r="F16" s="209" t="s">
        <v>2</v>
      </c>
      <c r="G16" s="153" t="s">
        <v>5</v>
      </c>
      <c r="H16" s="153" t="s">
        <v>38</v>
      </c>
      <c r="I16" s="144"/>
    </row>
    <row r="17" spans="1:9" ht="135" customHeight="1" x14ac:dyDescent="0.3">
      <c r="A17" s="210">
        <v>22</v>
      </c>
      <c r="B17" s="155" t="s">
        <v>49</v>
      </c>
      <c r="C17" s="155">
        <v>4</v>
      </c>
      <c r="D17" s="157"/>
      <c r="E17" s="214"/>
      <c r="F17" s="158"/>
      <c r="G17" s="158">
        <v>0</v>
      </c>
      <c r="H17" s="158"/>
      <c r="I17" s="144"/>
    </row>
    <row r="18" spans="1:9" ht="135" customHeight="1" x14ac:dyDescent="0.3">
      <c r="A18" s="213">
        <v>0.63402777777777752</v>
      </c>
      <c r="B18" s="155" t="s">
        <v>50</v>
      </c>
      <c r="C18" s="155">
        <v>3</v>
      </c>
      <c r="D18" s="157"/>
      <c r="E18" s="214"/>
      <c r="F18" s="158"/>
      <c r="G18" s="158">
        <v>1.7361111111111112E-4</v>
      </c>
      <c r="H18" s="158"/>
      <c r="I18" s="144"/>
    </row>
    <row r="19" spans="1:9" ht="135" customHeight="1" x14ac:dyDescent="0.3">
      <c r="A19" s="257"/>
      <c r="B19" s="155" t="s">
        <v>51</v>
      </c>
      <c r="C19" s="155">
        <v>2</v>
      </c>
      <c r="D19" s="157"/>
      <c r="E19" s="214"/>
      <c r="F19" s="158"/>
      <c r="G19" s="158">
        <v>3.4722222222222224E-4</v>
      </c>
      <c r="H19" s="158"/>
      <c r="I19" s="144"/>
    </row>
    <row r="20" spans="1:9" ht="135" customHeight="1" x14ac:dyDescent="0.3">
      <c r="A20" s="257"/>
      <c r="B20" s="155" t="s">
        <v>55</v>
      </c>
      <c r="C20" s="155">
        <v>1</v>
      </c>
      <c r="D20" s="157"/>
      <c r="E20" s="214"/>
      <c r="F20" s="158"/>
      <c r="G20" s="158">
        <v>5.2083333333333333E-4</v>
      </c>
      <c r="H20" s="158"/>
      <c r="I20" s="144"/>
    </row>
    <row r="21" spans="1:9" ht="135" customHeight="1" x14ac:dyDescent="0.3">
      <c r="A21" s="257"/>
      <c r="B21" s="155" t="s">
        <v>56</v>
      </c>
      <c r="C21" s="155" t="s">
        <v>98</v>
      </c>
      <c r="D21" s="157"/>
      <c r="E21" s="214"/>
      <c r="F21" s="158"/>
      <c r="G21" s="158">
        <v>6.9444444444444404E-4</v>
      </c>
      <c r="H21" s="158"/>
      <c r="I21" s="144"/>
    </row>
    <row r="22" spans="1:9" ht="135" customHeight="1" x14ac:dyDescent="0.3">
      <c r="A22" s="257"/>
      <c r="B22" s="155" t="s">
        <v>57</v>
      </c>
      <c r="C22" s="155" t="s">
        <v>97</v>
      </c>
      <c r="D22" s="157"/>
      <c r="E22" s="214"/>
      <c r="F22" s="158"/>
      <c r="G22" s="158">
        <v>8.6805555555555497E-4</v>
      </c>
      <c r="H22" s="158"/>
      <c r="I22" s="215"/>
    </row>
    <row r="23" spans="1:9" ht="135" customHeight="1" x14ac:dyDescent="0.3">
      <c r="A23" s="148"/>
      <c r="B23" s="143" t="s">
        <v>56</v>
      </c>
      <c r="C23" s="143">
        <v>4</v>
      </c>
      <c r="D23" s="145"/>
      <c r="E23" s="216"/>
      <c r="F23" s="146"/>
      <c r="G23" s="146">
        <v>6.9444444444444404E-4</v>
      </c>
      <c r="H23" s="146"/>
      <c r="I23" s="215"/>
    </row>
    <row r="24" spans="1:9" ht="135" customHeight="1" x14ac:dyDescent="0.3">
      <c r="A24" s="148"/>
      <c r="B24" s="143" t="s">
        <v>57</v>
      </c>
      <c r="C24" s="143">
        <v>3</v>
      </c>
      <c r="D24" s="145"/>
      <c r="E24" s="216"/>
      <c r="F24" s="146"/>
      <c r="G24" s="146">
        <v>8.6805555555555497E-4</v>
      </c>
      <c r="H24" s="146"/>
      <c r="I24" s="215"/>
    </row>
    <row r="25" spans="1:9" ht="135" customHeight="1" x14ac:dyDescent="0.3">
      <c r="A25" s="148"/>
      <c r="B25" s="147" t="s">
        <v>58</v>
      </c>
      <c r="C25" s="143">
        <v>2</v>
      </c>
      <c r="D25" s="145"/>
      <c r="E25" s="216"/>
      <c r="F25" s="146"/>
      <c r="G25" s="146">
        <v>1.0416666666666699E-3</v>
      </c>
      <c r="H25" s="146"/>
      <c r="I25" s="215"/>
    </row>
    <row r="26" spans="1:9" ht="135" customHeight="1" x14ac:dyDescent="0.3">
      <c r="A26" s="149"/>
      <c r="B26" s="147" t="s">
        <v>59</v>
      </c>
      <c r="C26" s="143">
        <v>1</v>
      </c>
      <c r="D26" s="145"/>
      <c r="E26" s="216"/>
      <c r="F26" s="146"/>
      <c r="G26" s="146">
        <v>1.2152777777777778E-3</v>
      </c>
      <c r="H26" s="146"/>
      <c r="I26" s="215"/>
    </row>
    <row r="27" spans="1:9" ht="135" customHeight="1" x14ac:dyDescent="0.3">
      <c r="G27" s="144"/>
      <c r="H27" s="144"/>
      <c r="I27" s="144"/>
    </row>
    <row r="28" spans="1:9" ht="135" customHeight="1" x14ac:dyDescent="0.3">
      <c r="G28" s="144"/>
      <c r="H28" s="144"/>
      <c r="I28" s="144"/>
    </row>
    <row r="29" spans="1:9" ht="135" customHeight="1" x14ac:dyDescent="0.3">
      <c r="G29" s="144"/>
      <c r="H29" s="144"/>
      <c r="I29" s="144"/>
    </row>
    <row r="30" spans="1:9" ht="135" customHeight="1" x14ac:dyDescent="0.3">
      <c r="G30" s="144"/>
      <c r="H30" s="144"/>
      <c r="I30" s="144"/>
    </row>
    <row r="31" spans="1:9" ht="135" customHeight="1" x14ac:dyDescent="0.3">
      <c r="G31" s="144"/>
      <c r="H31" s="144"/>
      <c r="I31" s="144"/>
    </row>
    <row r="32" spans="1:9" ht="135" customHeight="1" x14ac:dyDescent="0.3">
      <c r="G32" s="144"/>
      <c r="H32" s="144"/>
      <c r="I32" s="144"/>
    </row>
    <row r="33" spans="7:9" ht="135" customHeight="1" x14ac:dyDescent="0.3">
      <c r="G33" s="144"/>
      <c r="H33" s="144"/>
      <c r="I33" s="144"/>
    </row>
    <row r="34" spans="7:9" ht="135" customHeight="1" x14ac:dyDescent="0.3">
      <c r="G34" s="144"/>
      <c r="H34" s="144"/>
      <c r="I34" s="144"/>
    </row>
    <row r="35" spans="7:9" ht="135" customHeight="1" x14ac:dyDescent="0.3">
      <c r="G35" s="144"/>
      <c r="H35" s="144"/>
      <c r="I35" s="144"/>
    </row>
    <row r="36" spans="7:9" ht="135" customHeight="1" x14ac:dyDescent="0.3">
      <c r="G36" s="144"/>
      <c r="H36" s="144"/>
      <c r="I36" s="144"/>
    </row>
    <row r="37" spans="7:9" ht="135" customHeight="1" x14ac:dyDescent="0.3">
      <c r="G37" s="144"/>
      <c r="H37" s="144"/>
      <c r="I37" s="144"/>
    </row>
  </sheetData>
  <mergeCells count="3">
    <mergeCell ref="A5:A8"/>
    <mergeCell ref="A12:A15"/>
    <mergeCell ref="A19:A22"/>
  </mergeCells>
  <printOptions horizontalCentered="1"/>
  <pageMargins left="0" right="0" top="0.5" bottom="0" header="0" footer="0"/>
  <pageSetup scale="62" fitToHeight="2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66C4BACA2DC945A06CC67E8E0007F5" ma:contentTypeVersion="13" ma:contentTypeDescription="Create a new document." ma:contentTypeScope="" ma:versionID="6ba2b5cb12d96769ee235e387ab093ec">
  <xsd:schema xmlns:xsd="http://www.w3.org/2001/XMLSchema" xmlns:xs="http://www.w3.org/2001/XMLSchema" xmlns:p="http://schemas.microsoft.com/office/2006/metadata/properties" xmlns:ns2="dd9aa362-2caa-4683-87db-a94a1c2eadca" xmlns:ns3="b56ce2a4-d469-4eab-b2a1-6eea09c19a96" targetNamespace="http://schemas.microsoft.com/office/2006/metadata/properties" ma:root="true" ma:fieldsID="c6c793680ae2e45ccc70fb6d3592a54b" ns2:_="" ns3:_="">
    <xsd:import namespace="dd9aa362-2caa-4683-87db-a94a1c2eadca"/>
    <xsd:import namespace="b56ce2a4-d469-4eab-b2a1-6eea09c19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aa362-2caa-4683-87db-a94a1c2ea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cc8a176-67dc-490d-b6ca-a92e49b203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ce2a4-d469-4eab-b2a1-6eea09c19a9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53973f1-1673-43a1-9d03-5b990694555e}" ma:internalName="TaxCatchAll" ma:showField="CatchAllData" ma:web="b56ce2a4-d469-4eab-b2a1-6eea09c19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aa362-2caa-4683-87db-a94a1c2eadca">
      <Terms xmlns="http://schemas.microsoft.com/office/infopath/2007/PartnerControls"/>
    </lcf76f155ced4ddcb4097134ff3c332f>
    <TaxCatchAll xmlns="b56ce2a4-d469-4eab-b2a1-6eea09c19a96" xsi:nil="true"/>
  </documentManagement>
</p:properties>
</file>

<file path=customXml/itemProps1.xml><?xml version="1.0" encoding="utf-8"?>
<ds:datastoreItem xmlns:ds="http://schemas.openxmlformats.org/officeDocument/2006/customXml" ds:itemID="{177A53C5-03F4-4440-B763-CDADA7073552}"/>
</file>

<file path=customXml/itemProps2.xml><?xml version="1.0" encoding="utf-8"?>
<ds:datastoreItem xmlns:ds="http://schemas.openxmlformats.org/officeDocument/2006/customXml" ds:itemID="{B68EC17A-4D86-48F6-90F7-8FE3B983739B}"/>
</file>

<file path=customXml/itemProps3.xml><?xml version="1.0" encoding="utf-8"?>
<ds:datastoreItem xmlns:ds="http://schemas.openxmlformats.org/officeDocument/2006/customXml" ds:itemID="{A2F2330E-E252-45FF-965E-1A259F622E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500M</vt:lpstr>
      <vt:lpstr>200M &amp; 2K</vt:lpstr>
      <vt:lpstr>Teams</vt:lpstr>
      <vt:lpstr>Points</vt:lpstr>
      <vt:lpstr>500M PDF</vt:lpstr>
      <vt:lpstr>200M &amp; 2K PDF</vt:lpstr>
      <vt:lpstr>Points System</vt:lpstr>
      <vt:lpstr>Race Board</vt:lpstr>
      <vt:lpstr>Race Board 2K</vt:lpstr>
      <vt:lpstr>500M WEB</vt:lpstr>
      <vt:lpstr>'Race Board'!Print_Area</vt:lpstr>
      <vt:lpstr>'Race Board 2K'!Print_Area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D'Angelo</dc:creator>
  <cp:lastModifiedBy>Mike Fulton</cp:lastModifiedBy>
  <cp:lastPrinted>2024-04-21T16:41:41Z</cp:lastPrinted>
  <dcterms:created xsi:type="dcterms:W3CDTF">2011-07-07T19:37:15Z</dcterms:created>
  <dcterms:modified xsi:type="dcterms:W3CDTF">2024-04-23T01:40:42Z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0x010100AD66C4BACA2DC945A06CC67E8E0007F5</vt:lpwstr>
  </property>
</Properties>
</file>